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nke\Desktop\"/>
    </mc:Choice>
  </mc:AlternateContent>
  <xr:revisionPtr revIDLastSave="0" documentId="8_{F239D6C9-445A-4B73-A554-CBEEDDC61DAC}" xr6:coauthVersionLast="40" xr6:coauthVersionMax="40" xr10:uidLastSave="{00000000-0000-0000-0000-000000000000}"/>
  <bookViews>
    <workbookView xWindow="0" yWindow="0" windowWidth="28800" windowHeight="12750" tabRatio="928" firstSheet="1" activeTab="3" xr2:uid="{76C128E6-FE25-4019-8BF4-F2BCDDD995FD}"/>
  </bookViews>
  <sheets>
    <sheet name="Summary" sheetId="1" state="hidden" r:id="rId1"/>
    <sheet name="Scoring sheet" sheetId="3" r:id="rId2"/>
    <sheet name="Ladder Score" sheetId="21" r:id="rId3"/>
    <sheet name="Ladder Score (Handicap)" sheetId="23" r:id="rId4"/>
    <sheet name="LOOKUP" sheetId="6" state="hidden" r:id="rId5"/>
    <sheet name="Scoring points detail" sheetId="2" state="hidden" r:id="rId6"/>
    <sheet name="x" sheetId="10" state="hidden" r:id="rId7"/>
  </sheets>
  <definedNames>
    <definedName name="_xlnm._FilterDatabase" localSheetId="1" hidden="1">'Scoring sheet'!$A$4:$EB$84</definedName>
    <definedName name="_xlnm.Print_Area" localSheetId="4">LOOKUP!$A$1:$E$170</definedName>
    <definedName name="_xlnm.Print_Area" localSheetId="5">'Scoring points detail'!$A$1:$M$208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9" i="3" l="1"/>
  <c r="L69" i="3"/>
  <c r="S69" i="3"/>
  <c r="T69" i="3" s="1"/>
  <c r="DJ69" i="3" s="1"/>
  <c r="Z69" i="3"/>
  <c r="AG69" i="3"/>
  <c r="AH69" i="3" s="1"/>
  <c r="DL69" i="3" s="1"/>
  <c r="AN69" i="3"/>
  <c r="AO69" i="3" s="1"/>
  <c r="DM69" i="3" s="1"/>
  <c r="AU69" i="3"/>
  <c r="AV69" i="3" s="1"/>
  <c r="BB69" i="3"/>
  <c r="BC69" i="3" s="1"/>
  <c r="BI69" i="3"/>
  <c r="BJ69" i="3" s="1"/>
  <c r="DP69" i="3" s="1"/>
  <c r="BP69" i="3"/>
  <c r="BQ69" i="3" s="1"/>
  <c r="DQ69" i="3" s="1"/>
  <c r="BW69" i="3"/>
  <c r="BX69" i="3" s="1"/>
  <c r="CD69" i="3"/>
  <c r="CE69" i="3" s="1"/>
  <c r="CK69" i="3"/>
  <c r="CL69" i="3"/>
  <c r="CR69" i="3"/>
  <c r="CS69" i="3" s="1"/>
  <c r="CY69" i="3"/>
  <c r="CZ69" i="3" s="1"/>
  <c r="DF69" i="3"/>
  <c r="DG69" i="3" s="1"/>
  <c r="G70" i="3"/>
  <c r="L70" i="3"/>
  <c r="S70" i="3"/>
  <c r="T70" i="3" s="1"/>
  <c r="Z70" i="3"/>
  <c r="AG70" i="3"/>
  <c r="AH70" i="3" s="1"/>
  <c r="DL70" i="3" s="1"/>
  <c r="AN70" i="3"/>
  <c r="AO70" i="3" s="1"/>
  <c r="DM70" i="3" s="1"/>
  <c r="AU70" i="3"/>
  <c r="AV70" i="3" s="1"/>
  <c r="BB70" i="3"/>
  <c r="BC70" i="3" s="1"/>
  <c r="BI70" i="3"/>
  <c r="BJ70" i="3" s="1"/>
  <c r="DP70" i="3" s="1"/>
  <c r="BP70" i="3"/>
  <c r="BQ70" i="3" s="1"/>
  <c r="DQ70" i="3" s="1"/>
  <c r="BW70" i="3"/>
  <c r="BX70" i="3" s="1"/>
  <c r="CD70" i="3"/>
  <c r="CE70" i="3" s="1"/>
  <c r="CK70" i="3"/>
  <c r="CL70" i="3" s="1"/>
  <c r="CR70" i="3"/>
  <c r="CS70" i="3" s="1"/>
  <c r="CY70" i="3"/>
  <c r="CZ70" i="3" s="1"/>
  <c r="DF70" i="3"/>
  <c r="DG70" i="3" s="1"/>
  <c r="G71" i="3"/>
  <c r="N71" i="3" s="1"/>
  <c r="U71" i="3" s="1"/>
  <c r="L71" i="3"/>
  <c r="S71" i="3"/>
  <c r="T71" i="3" s="1"/>
  <c r="Z71" i="3"/>
  <c r="AG71" i="3"/>
  <c r="AH71" i="3" s="1"/>
  <c r="DL71" i="3" s="1"/>
  <c r="AN71" i="3"/>
  <c r="AO71" i="3" s="1"/>
  <c r="DM71" i="3" s="1"/>
  <c r="AU71" i="3"/>
  <c r="AV71" i="3" s="1"/>
  <c r="BB71" i="3"/>
  <c r="BC71" i="3" s="1"/>
  <c r="BI71" i="3"/>
  <c r="BJ71" i="3" s="1"/>
  <c r="DP71" i="3" s="1"/>
  <c r="BP71" i="3"/>
  <c r="BQ71" i="3" s="1"/>
  <c r="DQ71" i="3" s="1"/>
  <c r="BW71" i="3"/>
  <c r="BX71" i="3" s="1"/>
  <c r="CD71" i="3"/>
  <c r="CE71" i="3" s="1"/>
  <c r="CK71" i="3"/>
  <c r="CR71" i="3"/>
  <c r="CS71" i="3" s="1"/>
  <c r="CY71" i="3"/>
  <c r="CZ71" i="3" s="1"/>
  <c r="DF71" i="3"/>
  <c r="DG71" i="3" s="1"/>
  <c r="G72" i="3"/>
  <c r="N72" i="3" s="1"/>
  <c r="L72" i="3"/>
  <c r="S72" i="3"/>
  <c r="T72" i="3" s="1"/>
  <c r="Z72" i="3"/>
  <c r="AA72" i="3" s="1"/>
  <c r="AG72" i="3"/>
  <c r="AH72" i="3" s="1"/>
  <c r="DL72" i="3" s="1"/>
  <c r="AN72" i="3"/>
  <c r="AO72" i="3" s="1"/>
  <c r="DM72" i="3" s="1"/>
  <c r="AU72" i="3"/>
  <c r="AV72" i="3" s="1"/>
  <c r="BB72" i="3"/>
  <c r="BC72" i="3" s="1"/>
  <c r="DO72" i="3" s="1"/>
  <c r="BI72" i="3"/>
  <c r="BJ72" i="3" s="1"/>
  <c r="DP72" i="3" s="1"/>
  <c r="BP72" i="3"/>
  <c r="BQ72" i="3" s="1"/>
  <c r="DQ72" i="3" s="1"/>
  <c r="BW72" i="3"/>
  <c r="CD72" i="3"/>
  <c r="CK72" i="3"/>
  <c r="CL72" i="3" s="1"/>
  <c r="CR72" i="3"/>
  <c r="CS72" i="3" s="1"/>
  <c r="CY72" i="3"/>
  <c r="CZ72" i="3" s="1"/>
  <c r="DF72" i="3"/>
  <c r="G73" i="3"/>
  <c r="L73" i="3"/>
  <c r="S73" i="3"/>
  <c r="Z73" i="3"/>
  <c r="AG73" i="3"/>
  <c r="AH73" i="3" s="1"/>
  <c r="AN73" i="3"/>
  <c r="AO73" i="3" s="1"/>
  <c r="DM73" i="3" s="1"/>
  <c r="AU73" i="3"/>
  <c r="AV73" i="3" s="1"/>
  <c r="BB73" i="3"/>
  <c r="BC73" i="3" s="1"/>
  <c r="DO73" i="3" s="1"/>
  <c r="BI73" i="3"/>
  <c r="BJ73" i="3" s="1"/>
  <c r="BP73" i="3"/>
  <c r="BQ73" i="3" s="1"/>
  <c r="BW73" i="3"/>
  <c r="BX73" i="3" s="1"/>
  <c r="CD73" i="3"/>
  <c r="CE73" i="3" s="1"/>
  <c r="CK73" i="3"/>
  <c r="CR73" i="3"/>
  <c r="CY73" i="3"/>
  <c r="CZ73" i="3" s="1"/>
  <c r="DF73" i="3"/>
  <c r="DG73" i="3" s="1"/>
  <c r="DL73" i="3"/>
  <c r="G74" i="3"/>
  <c r="L74" i="3"/>
  <c r="S74" i="3"/>
  <c r="T74" i="3" s="1"/>
  <c r="Z74" i="3"/>
  <c r="AA74" i="3" s="1"/>
  <c r="AG74" i="3"/>
  <c r="AH74" i="3"/>
  <c r="DL74" i="3" s="1"/>
  <c r="AN74" i="3"/>
  <c r="AO74" i="3" s="1"/>
  <c r="AU74" i="3"/>
  <c r="AV74" i="3" s="1"/>
  <c r="BB74" i="3"/>
  <c r="BC74" i="3"/>
  <c r="BI74" i="3"/>
  <c r="BJ74" i="3" s="1"/>
  <c r="DP74" i="3" s="1"/>
  <c r="BP74" i="3"/>
  <c r="BQ74" i="3" s="1"/>
  <c r="BW74" i="3"/>
  <c r="BX74" i="3"/>
  <c r="CD74" i="3"/>
  <c r="CK74" i="3"/>
  <c r="CL74" i="3" s="1"/>
  <c r="CR74" i="3"/>
  <c r="CY74" i="3"/>
  <c r="DF74" i="3"/>
  <c r="DQ74" i="3"/>
  <c r="G75" i="3"/>
  <c r="N75" i="3" s="1"/>
  <c r="U75" i="3" s="1"/>
  <c r="L75" i="3"/>
  <c r="S75" i="3"/>
  <c r="T75" i="3" s="1"/>
  <c r="Z75" i="3"/>
  <c r="AA75" i="3" s="1"/>
  <c r="AG75" i="3"/>
  <c r="AN75" i="3"/>
  <c r="AO75" i="3" s="1"/>
  <c r="DM75" i="3" s="1"/>
  <c r="AU75" i="3"/>
  <c r="AV75" i="3" s="1"/>
  <c r="BB75" i="3"/>
  <c r="BC75" i="3" s="1"/>
  <c r="DO75" i="3" s="1"/>
  <c r="BI75" i="3"/>
  <c r="BJ75" i="3" s="1"/>
  <c r="BP75" i="3"/>
  <c r="BQ75" i="3"/>
  <c r="DQ75" i="3" s="1"/>
  <c r="BW75" i="3"/>
  <c r="CD75" i="3"/>
  <c r="CK75" i="3"/>
  <c r="CL75" i="3"/>
  <c r="CR75" i="3"/>
  <c r="CS75" i="3" s="1"/>
  <c r="CY75" i="3"/>
  <c r="DF75" i="3"/>
  <c r="DG75" i="3" s="1"/>
  <c r="DJ75" i="3"/>
  <c r="G76" i="3"/>
  <c r="L76" i="3"/>
  <c r="M76" i="3" s="1"/>
  <c r="DI76" i="3" s="1"/>
  <c r="S76" i="3"/>
  <c r="Z76" i="3"/>
  <c r="AG76" i="3"/>
  <c r="AN76" i="3"/>
  <c r="AO76" i="3" s="1"/>
  <c r="DM76" i="3" s="1"/>
  <c r="AU76" i="3"/>
  <c r="BB76" i="3"/>
  <c r="BI76" i="3"/>
  <c r="BP76" i="3"/>
  <c r="BQ76" i="3"/>
  <c r="DQ76" i="3" s="1"/>
  <c r="BW76" i="3"/>
  <c r="CD76" i="3"/>
  <c r="CK76" i="3"/>
  <c r="CL76" i="3"/>
  <c r="CR76" i="3"/>
  <c r="CS76" i="3" s="1"/>
  <c r="CY76" i="3"/>
  <c r="DF76" i="3"/>
  <c r="G77" i="3"/>
  <c r="L77" i="3"/>
  <c r="M77" i="3" s="1"/>
  <c r="DI77" i="3" s="1"/>
  <c r="S77" i="3"/>
  <c r="Z77" i="3"/>
  <c r="AG77" i="3"/>
  <c r="AH77" i="3" s="1"/>
  <c r="DL77" i="3" s="1"/>
  <c r="AN77" i="3"/>
  <c r="AO77" i="3" s="1"/>
  <c r="DM77" i="3" s="1"/>
  <c r="AU77" i="3"/>
  <c r="AV77" i="3" s="1"/>
  <c r="BB77" i="3"/>
  <c r="BC77" i="3" s="1"/>
  <c r="DO77" i="3" s="1"/>
  <c r="BI77" i="3"/>
  <c r="BP77" i="3"/>
  <c r="BQ77" i="3" s="1"/>
  <c r="DQ77" i="3" s="1"/>
  <c r="BW77" i="3"/>
  <c r="CD77" i="3"/>
  <c r="CE77" i="3" s="1"/>
  <c r="CK77" i="3"/>
  <c r="CR77" i="3"/>
  <c r="CS77" i="3" s="1"/>
  <c r="CY77" i="3"/>
  <c r="DF77" i="3"/>
  <c r="G78" i="3"/>
  <c r="L78" i="3"/>
  <c r="M78" i="3" s="1"/>
  <c r="DI78" i="3" s="1"/>
  <c r="S78" i="3"/>
  <c r="Z78" i="3"/>
  <c r="AA78" i="3" s="1"/>
  <c r="DK78" i="3" s="1"/>
  <c r="AG78" i="3"/>
  <c r="AH78" i="3" s="1"/>
  <c r="AN78" i="3"/>
  <c r="AO78" i="3" s="1"/>
  <c r="DM78" i="3" s="1"/>
  <c r="AU78" i="3"/>
  <c r="AV78" i="3" s="1"/>
  <c r="BB78" i="3"/>
  <c r="BI78" i="3"/>
  <c r="BJ78" i="3" s="1"/>
  <c r="DP78" i="3" s="1"/>
  <c r="BP78" i="3"/>
  <c r="BQ78" i="3"/>
  <c r="DQ78" i="3" s="1"/>
  <c r="BW78" i="3"/>
  <c r="CD78" i="3"/>
  <c r="CE78" i="3"/>
  <c r="CK78" i="3"/>
  <c r="CR78" i="3"/>
  <c r="CS78" i="3" s="1"/>
  <c r="CY78" i="3"/>
  <c r="DF78" i="3"/>
  <c r="G79" i="3"/>
  <c r="L79" i="3"/>
  <c r="S79" i="3"/>
  <c r="T79" i="3" s="1"/>
  <c r="DJ79" i="3" s="1"/>
  <c r="Z79" i="3"/>
  <c r="AG79" i="3"/>
  <c r="AH79" i="3" s="1"/>
  <c r="DL79" i="3" s="1"/>
  <c r="AN79" i="3"/>
  <c r="AO79" i="3" s="1"/>
  <c r="DM79" i="3" s="1"/>
  <c r="AU79" i="3"/>
  <c r="AV79" i="3" s="1"/>
  <c r="DN79" i="3" s="1"/>
  <c r="BB79" i="3"/>
  <c r="BC79" i="3" s="1"/>
  <c r="BI79" i="3"/>
  <c r="BJ79" i="3" s="1"/>
  <c r="DP79" i="3" s="1"/>
  <c r="BP79" i="3"/>
  <c r="BQ79" i="3" s="1"/>
  <c r="DQ79" i="3" s="1"/>
  <c r="BW79" i="3"/>
  <c r="BX79" i="3" s="1"/>
  <c r="CD79" i="3"/>
  <c r="CK79" i="3"/>
  <c r="CL79" i="3" s="1"/>
  <c r="CR79" i="3"/>
  <c r="CY79" i="3"/>
  <c r="CZ79" i="3" s="1"/>
  <c r="DF79" i="3"/>
  <c r="G80" i="3"/>
  <c r="L80" i="3"/>
  <c r="S80" i="3"/>
  <c r="T80" i="3" s="1"/>
  <c r="Z80" i="3"/>
  <c r="AG80" i="3"/>
  <c r="AH80" i="3" s="1"/>
  <c r="DL80" i="3" s="1"/>
  <c r="AN80" i="3"/>
  <c r="AO80" i="3" s="1"/>
  <c r="DM80" i="3" s="1"/>
  <c r="AU80" i="3"/>
  <c r="AV80" i="3" s="1"/>
  <c r="BB80" i="3"/>
  <c r="BC80" i="3" s="1"/>
  <c r="BI80" i="3"/>
  <c r="BJ80" i="3"/>
  <c r="DP80" i="3" s="1"/>
  <c r="BP80" i="3"/>
  <c r="BQ80" i="3" s="1"/>
  <c r="DQ80" i="3" s="1"/>
  <c r="BW80" i="3"/>
  <c r="BX80" i="3"/>
  <c r="CD80" i="3"/>
  <c r="CK80" i="3"/>
  <c r="CL80" i="3" s="1"/>
  <c r="CR80" i="3"/>
  <c r="CY80" i="3"/>
  <c r="CZ80" i="3" s="1"/>
  <c r="DF80" i="3"/>
  <c r="DO80" i="3"/>
  <c r="G81" i="3"/>
  <c r="L81" i="3"/>
  <c r="S81" i="3"/>
  <c r="T81" i="3" s="1"/>
  <c r="Z81" i="3"/>
  <c r="AG81" i="3"/>
  <c r="AH81" i="3" s="1"/>
  <c r="DL81" i="3" s="1"/>
  <c r="AN81" i="3"/>
  <c r="AO81" i="3" s="1"/>
  <c r="DM81" i="3" s="1"/>
  <c r="AU81" i="3"/>
  <c r="BB81" i="3"/>
  <c r="BC81" i="3" s="1"/>
  <c r="BI81" i="3"/>
  <c r="BJ81" i="3" s="1"/>
  <c r="DP81" i="3" s="1"/>
  <c r="BP81" i="3"/>
  <c r="BQ81" i="3" s="1"/>
  <c r="DQ81" i="3" s="1"/>
  <c r="BW81" i="3"/>
  <c r="BX81" i="3" s="1"/>
  <c r="CD81" i="3"/>
  <c r="CK81" i="3"/>
  <c r="CL81" i="3"/>
  <c r="CR81" i="3"/>
  <c r="CY81" i="3"/>
  <c r="CZ81" i="3" s="1"/>
  <c r="DF81" i="3"/>
  <c r="DO81" i="3"/>
  <c r="G82" i="3"/>
  <c r="L82" i="3"/>
  <c r="S82" i="3"/>
  <c r="T82" i="3" s="1"/>
  <c r="Z82" i="3"/>
  <c r="AG82" i="3"/>
  <c r="AH82" i="3" s="1"/>
  <c r="DL82" i="3" s="1"/>
  <c r="AN82" i="3"/>
  <c r="AO82" i="3" s="1"/>
  <c r="DM82" i="3" s="1"/>
  <c r="AU82" i="3"/>
  <c r="AV82" i="3" s="1"/>
  <c r="BB82" i="3"/>
  <c r="BC82" i="3" s="1"/>
  <c r="BI82" i="3"/>
  <c r="BJ82" i="3"/>
  <c r="DP82" i="3" s="1"/>
  <c r="BP82" i="3"/>
  <c r="BQ82" i="3" s="1"/>
  <c r="DQ82" i="3" s="1"/>
  <c r="BW82" i="3"/>
  <c r="CD82" i="3"/>
  <c r="CK82" i="3"/>
  <c r="CL82" i="3" s="1"/>
  <c r="CR82" i="3"/>
  <c r="CY82" i="3"/>
  <c r="DF82" i="3"/>
  <c r="G83" i="3"/>
  <c r="L83" i="3"/>
  <c r="S83" i="3"/>
  <c r="T83" i="3" s="1"/>
  <c r="Z83" i="3"/>
  <c r="AA83" i="3"/>
  <c r="AG83" i="3"/>
  <c r="AH83" i="3" s="1"/>
  <c r="AN83" i="3"/>
  <c r="AO83" i="3" s="1"/>
  <c r="AU83" i="3"/>
  <c r="AV83" i="3" s="1"/>
  <c r="BB83" i="3"/>
  <c r="BC83" i="3" s="1"/>
  <c r="BI83" i="3"/>
  <c r="BJ83" i="3" s="1"/>
  <c r="DP83" i="3" s="1"/>
  <c r="BP83" i="3"/>
  <c r="BQ83" i="3" s="1"/>
  <c r="BW83" i="3"/>
  <c r="CD83" i="3"/>
  <c r="CE83" i="3"/>
  <c r="CK83" i="3"/>
  <c r="CL83" i="3" s="1"/>
  <c r="CR83" i="3"/>
  <c r="CY83" i="3"/>
  <c r="CZ83" i="3" s="1"/>
  <c r="DF83" i="3"/>
  <c r="DK83" i="3"/>
  <c r="DF84" i="3"/>
  <c r="DF68" i="3"/>
  <c r="DF67" i="3"/>
  <c r="DF66" i="3"/>
  <c r="DF65" i="3"/>
  <c r="DF64" i="3"/>
  <c r="DF63" i="3"/>
  <c r="DF62" i="3"/>
  <c r="DF61" i="3"/>
  <c r="DF60" i="3"/>
  <c r="DF59" i="3"/>
  <c r="DF58" i="3"/>
  <c r="DF57" i="3"/>
  <c r="DF56" i="3"/>
  <c r="DF55" i="3"/>
  <c r="DF54" i="3"/>
  <c r="DF53" i="3"/>
  <c r="DF52" i="3"/>
  <c r="DF51" i="3"/>
  <c r="DF50" i="3"/>
  <c r="DF49" i="3"/>
  <c r="DF48" i="3"/>
  <c r="DF47" i="3"/>
  <c r="DF46" i="3"/>
  <c r="DF45" i="3"/>
  <c r="DF44" i="3"/>
  <c r="DF43" i="3"/>
  <c r="DF42" i="3"/>
  <c r="DF41" i="3"/>
  <c r="DF40" i="3"/>
  <c r="DF39" i="3"/>
  <c r="DF38" i="3"/>
  <c r="DF37" i="3"/>
  <c r="DF36" i="3"/>
  <c r="DF35" i="3"/>
  <c r="DF34" i="3"/>
  <c r="DF33" i="3"/>
  <c r="DF32" i="3"/>
  <c r="DF31" i="3"/>
  <c r="DF30" i="3"/>
  <c r="DF29" i="3"/>
  <c r="DF28" i="3"/>
  <c r="DF27" i="3"/>
  <c r="DF26" i="3"/>
  <c r="DF25" i="3"/>
  <c r="DF24" i="3"/>
  <c r="DF23" i="3"/>
  <c r="DF22" i="3"/>
  <c r="DF21" i="3"/>
  <c r="DF20" i="3"/>
  <c r="DF19" i="3"/>
  <c r="DF18" i="3"/>
  <c r="DF17" i="3"/>
  <c r="DF16" i="3"/>
  <c r="DF15" i="3"/>
  <c r="DF14" i="3"/>
  <c r="DF13" i="3"/>
  <c r="DF12" i="3"/>
  <c r="DF11" i="3"/>
  <c r="DF10" i="3"/>
  <c r="DF9" i="3"/>
  <c r="DF8" i="3"/>
  <c r="DF7" i="3"/>
  <c r="DF6" i="3"/>
  <c r="DF5" i="3"/>
  <c r="CY84" i="3"/>
  <c r="CY68" i="3"/>
  <c r="CY67" i="3"/>
  <c r="CY66" i="3"/>
  <c r="CY65" i="3"/>
  <c r="CY64" i="3"/>
  <c r="CY63" i="3"/>
  <c r="CY62" i="3"/>
  <c r="CY61" i="3"/>
  <c r="CY60" i="3"/>
  <c r="CY59" i="3"/>
  <c r="CY58" i="3"/>
  <c r="CY57" i="3"/>
  <c r="CY56" i="3"/>
  <c r="CY55" i="3"/>
  <c r="CY54" i="3"/>
  <c r="CY53" i="3"/>
  <c r="CY52" i="3"/>
  <c r="CY51" i="3"/>
  <c r="CY50" i="3"/>
  <c r="CY49" i="3"/>
  <c r="CY48" i="3"/>
  <c r="CY47" i="3"/>
  <c r="CY46" i="3"/>
  <c r="CY45" i="3"/>
  <c r="CY44" i="3"/>
  <c r="CY43" i="3"/>
  <c r="CY42" i="3"/>
  <c r="CY41" i="3"/>
  <c r="CY40" i="3"/>
  <c r="CY39" i="3"/>
  <c r="CY38" i="3"/>
  <c r="CY37" i="3"/>
  <c r="CY36" i="3"/>
  <c r="CY35" i="3"/>
  <c r="CY34" i="3"/>
  <c r="CY33" i="3"/>
  <c r="CY32" i="3"/>
  <c r="CY31" i="3"/>
  <c r="CY30" i="3"/>
  <c r="CY29" i="3"/>
  <c r="CY28" i="3"/>
  <c r="CY27" i="3"/>
  <c r="CY26" i="3"/>
  <c r="CY25" i="3"/>
  <c r="CY24" i="3"/>
  <c r="CY23" i="3"/>
  <c r="CY22" i="3"/>
  <c r="CY21" i="3"/>
  <c r="CY20" i="3"/>
  <c r="CY19" i="3"/>
  <c r="CY18" i="3"/>
  <c r="CY17" i="3"/>
  <c r="CY16" i="3"/>
  <c r="CY15" i="3"/>
  <c r="CY14" i="3"/>
  <c r="CY13" i="3"/>
  <c r="CY12" i="3"/>
  <c r="CY11" i="3"/>
  <c r="CY10" i="3"/>
  <c r="CY9" i="3"/>
  <c r="CY8" i="3"/>
  <c r="CY7" i="3"/>
  <c r="CY6" i="3"/>
  <c r="CY5" i="3"/>
  <c r="CZ5" i="3" s="1"/>
  <c r="CR84" i="3"/>
  <c r="CR68" i="3"/>
  <c r="CR67" i="3"/>
  <c r="CR66" i="3"/>
  <c r="CR65" i="3"/>
  <c r="CR64" i="3"/>
  <c r="CR63" i="3"/>
  <c r="CR62" i="3"/>
  <c r="CR61" i="3"/>
  <c r="CR60" i="3"/>
  <c r="CR59" i="3"/>
  <c r="CR58" i="3"/>
  <c r="CR57" i="3"/>
  <c r="CR56" i="3"/>
  <c r="CR55" i="3"/>
  <c r="CR54" i="3"/>
  <c r="CR53" i="3"/>
  <c r="CR52" i="3"/>
  <c r="CR51" i="3"/>
  <c r="CR50" i="3"/>
  <c r="CR49" i="3"/>
  <c r="CR48" i="3"/>
  <c r="CR47" i="3"/>
  <c r="CR46" i="3"/>
  <c r="CR45" i="3"/>
  <c r="CR44" i="3"/>
  <c r="CR43" i="3"/>
  <c r="CR42" i="3"/>
  <c r="CR41" i="3"/>
  <c r="CR40" i="3"/>
  <c r="CR39" i="3"/>
  <c r="CR38" i="3"/>
  <c r="CR37" i="3"/>
  <c r="CR36" i="3"/>
  <c r="CR35" i="3"/>
  <c r="CR34" i="3"/>
  <c r="CR33" i="3"/>
  <c r="CR32" i="3"/>
  <c r="CR31" i="3"/>
  <c r="CR30" i="3"/>
  <c r="CR29" i="3"/>
  <c r="CR28" i="3"/>
  <c r="CR27" i="3"/>
  <c r="CR26" i="3"/>
  <c r="CR25" i="3"/>
  <c r="CR24" i="3"/>
  <c r="CR23" i="3"/>
  <c r="CR22" i="3"/>
  <c r="CR21" i="3"/>
  <c r="CR20" i="3"/>
  <c r="CR19" i="3"/>
  <c r="CR18" i="3"/>
  <c r="CR17" i="3"/>
  <c r="CR16" i="3"/>
  <c r="CR15" i="3"/>
  <c r="CR14" i="3"/>
  <c r="CR13" i="3"/>
  <c r="CR12" i="3"/>
  <c r="CR11" i="3"/>
  <c r="CR10" i="3"/>
  <c r="CR9" i="3"/>
  <c r="CR8" i="3"/>
  <c r="CR7" i="3"/>
  <c r="CR6" i="3"/>
  <c r="CR5" i="3"/>
  <c r="CS5" i="3" s="1"/>
  <c r="CK84" i="3"/>
  <c r="CK68" i="3"/>
  <c r="CK67" i="3"/>
  <c r="CK66" i="3"/>
  <c r="CK65" i="3"/>
  <c r="CK64" i="3"/>
  <c r="CK63" i="3"/>
  <c r="CK62" i="3"/>
  <c r="CK61" i="3"/>
  <c r="CK60" i="3"/>
  <c r="CK59" i="3"/>
  <c r="CK58" i="3"/>
  <c r="CK57" i="3"/>
  <c r="CK56" i="3"/>
  <c r="CK55" i="3"/>
  <c r="CK54" i="3"/>
  <c r="CK53" i="3"/>
  <c r="CK52" i="3"/>
  <c r="CK51" i="3"/>
  <c r="CK50" i="3"/>
  <c r="CK49" i="3"/>
  <c r="CK48" i="3"/>
  <c r="CK47" i="3"/>
  <c r="CK46" i="3"/>
  <c r="CK45" i="3"/>
  <c r="CK44" i="3"/>
  <c r="CK43" i="3"/>
  <c r="CK42" i="3"/>
  <c r="CK41" i="3"/>
  <c r="CK40" i="3"/>
  <c r="CK39" i="3"/>
  <c r="CK38" i="3"/>
  <c r="CK37" i="3"/>
  <c r="CK36" i="3"/>
  <c r="CK35" i="3"/>
  <c r="CK34" i="3"/>
  <c r="CK33" i="3"/>
  <c r="CK32" i="3"/>
  <c r="CK31" i="3"/>
  <c r="CK30" i="3"/>
  <c r="CK29" i="3"/>
  <c r="CK28" i="3"/>
  <c r="CK27" i="3"/>
  <c r="CK26" i="3"/>
  <c r="CK25" i="3"/>
  <c r="CK24" i="3"/>
  <c r="CK23" i="3"/>
  <c r="CK22" i="3"/>
  <c r="CK21" i="3"/>
  <c r="CK20" i="3"/>
  <c r="CK19" i="3"/>
  <c r="CK18" i="3"/>
  <c r="CK17" i="3"/>
  <c r="CK16" i="3"/>
  <c r="CK15" i="3"/>
  <c r="CK14" i="3"/>
  <c r="CK13" i="3"/>
  <c r="CK12" i="3"/>
  <c r="CK11" i="3"/>
  <c r="CK10" i="3"/>
  <c r="CK9" i="3"/>
  <c r="CK8" i="3"/>
  <c r="CK7" i="3"/>
  <c r="CK6" i="3"/>
  <c r="CK5" i="3"/>
  <c r="CL5" i="3" s="1"/>
  <c r="CD84" i="3"/>
  <c r="CD68" i="3"/>
  <c r="CD67" i="3"/>
  <c r="CD66" i="3"/>
  <c r="CD65" i="3"/>
  <c r="CD64" i="3"/>
  <c r="CD63" i="3"/>
  <c r="CD62" i="3"/>
  <c r="CD61" i="3"/>
  <c r="CD60" i="3"/>
  <c r="CD59" i="3"/>
  <c r="CD58" i="3"/>
  <c r="CD57" i="3"/>
  <c r="CD56" i="3"/>
  <c r="CD55" i="3"/>
  <c r="CD54" i="3"/>
  <c r="CD53" i="3"/>
  <c r="CD52" i="3"/>
  <c r="CD51" i="3"/>
  <c r="CD50" i="3"/>
  <c r="CD49" i="3"/>
  <c r="CD48" i="3"/>
  <c r="CD47" i="3"/>
  <c r="CD46" i="3"/>
  <c r="CD45" i="3"/>
  <c r="CD44" i="3"/>
  <c r="CD43" i="3"/>
  <c r="CD42" i="3"/>
  <c r="CD41" i="3"/>
  <c r="CD40" i="3"/>
  <c r="CD39" i="3"/>
  <c r="CD38" i="3"/>
  <c r="CD37" i="3"/>
  <c r="CD36" i="3"/>
  <c r="CD35" i="3"/>
  <c r="CD34" i="3"/>
  <c r="CD33" i="3"/>
  <c r="CD32" i="3"/>
  <c r="CD31" i="3"/>
  <c r="CD30" i="3"/>
  <c r="CD29" i="3"/>
  <c r="CD28" i="3"/>
  <c r="CD27" i="3"/>
  <c r="CD26" i="3"/>
  <c r="CD25" i="3"/>
  <c r="CD24" i="3"/>
  <c r="CD23" i="3"/>
  <c r="CD22" i="3"/>
  <c r="CD21" i="3"/>
  <c r="CD20" i="3"/>
  <c r="CD19" i="3"/>
  <c r="CD18" i="3"/>
  <c r="CD17" i="3"/>
  <c r="CD16" i="3"/>
  <c r="CD15" i="3"/>
  <c r="CD14" i="3"/>
  <c r="CD13" i="3"/>
  <c r="CD12" i="3"/>
  <c r="CD11" i="3"/>
  <c r="CD10" i="3"/>
  <c r="CD9" i="3"/>
  <c r="CD8" i="3"/>
  <c r="CD7" i="3"/>
  <c r="CD6" i="3"/>
  <c r="CD5" i="3"/>
  <c r="CE5" i="3" s="1"/>
  <c r="N83" i="3" l="1"/>
  <c r="U83" i="3" s="1"/>
  <c r="AB83" i="3" s="1"/>
  <c r="AI83" i="3" s="1"/>
  <c r="AP83" i="3" s="1"/>
  <c r="AW83" i="3" s="1"/>
  <c r="BD83" i="3" s="1"/>
  <c r="BK83" i="3" s="1"/>
  <c r="BR83" i="3" s="1"/>
  <c r="BY83" i="3" s="1"/>
  <c r="CF83" i="3" s="1"/>
  <c r="CM83" i="3" s="1"/>
  <c r="CT83" i="3" s="1"/>
  <c r="DA83" i="3" s="1"/>
  <c r="N80" i="3"/>
  <c r="U80" i="3" s="1"/>
  <c r="EK76" i="3"/>
  <c r="DM74" i="3"/>
  <c r="EK73" i="3"/>
  <c r="DO69" i="3"/>
  <c r="DN75" i="3"/>
  <c r="DP73" i="3"/>
  <c r="DV73" i="3"/>
  <c r="DK72" i="3"/>
  <c r="U72" i="3"/>
  <c r="DT69" i="3"/>
  <c r="AH76" i="3"/>
  <c r="DL76" i="3" s="1"/>
  <c r="AB75" i="3"/>
  <c r="DO71" i="3"/>
  <c r="N70" i="3"/>
  <c r="U70" i="3" s="1"/>
  <c r="N69" i="3"/>
  <c r="U69" i="3" s="1"/>
  <c r="CE61" i="3"/>
  <c r="DS61" i="3" s="1"/>
  <c r="CL20" i="3"/>
  <c r="DT20" i="3" s="1"/>
  <c r="CL44" i="3"/>
  <c r="DT44" i="3"/>
  <c r="CS11" i="3"/>
  <c r="DU11" i="3" s="1"/>
  <c r="CS43" i="3"/>
  <c r="DU43" i="3" s="1"/>
  <c r="CZ34" i="3"/>
  <c r="DV34" i="3" s="1"/>
  <c r="CE47" i="3"/>
  <c r="DS47" i="3" s="1"/>
  <c r="CL14" i="3"/>
  <c r="DT14" i="3" s="1"/>
  <c r="CL46" i="3"/>
  <c r="DT46" i="3" s="1"/>
  <c r="CE16" i="3"/>
  <c r="DS16" i="3" s="1"/>
  <c r="CE40" i="3"/>
  <c r="DS40" i="3"/>
  <c r="CE56" i="3"/>
  <c r="DS56" i="3" s="1"/>
  <c r="CL15" i="3"/>
  <c r="DT15" i="3" s="1"/>
  <c r="CL31" i="3"/>
  <c r="DT31" i="3" s="1"/>
  <c r="CL55" i="3"/>
  <c r="DT55" i="3" s="1"/>
  <c r="CS22" i="3"/>
  <c r="DU22" i="3" s="1"/>
  <c r="CS38" i="3"/>
  <c r="DU38" i="3" s="1"/>
  <c r="CZ84" i="3"/>
  <c r="DV84" i="3" s="1"/>
  <c r="DG28" i="3"/>
  <c r="DW28" i="3"/>
  <c r="DG44" i="3"/>
  <c r="DW44" i="3" s="1"/>
  <c r="CE11" i="3"/>
  <c r="DS11" i="3" s="1"/>
  <c r="CE27" i="3"/>
  <c r="DS27" i="3" s="1"/>
  <c r="CE43" i="3"/>
  <c r="DS43" i="3" s="1"/>
  <c r="CE59" i="3"/>
  <c r="DS59" i="3" s="1"/>
  <c r="CL10" i="3"/>
  <c r="DT10" i="3" s="1"/>
  <c r="CL26" i="3"/>
  <c r="DT26" i="3" s="1"/>
  <c r="CL42" i="3"/>
  <c r="DT42" i="3"/>
  <c r="CL58" i="3"/>
  <c r="DT58" i="3" s="1"/>
  <c r="CE12" i="3"/>
  <c r="DS12" i="3" s="1"/>
  <c r="CE20" i="3"/>
  <c r="DS20" i="3" s="1"/>
  <c r="CE28" i="3"/>
  <c r="DS28" i="3" s="1"/>
  <c r="CE36" i="3"/>
  <c r="DS36" i="3" s="1"/>
  <c r="CE44" i="3"/>
  <c r="DS44" i="3" s="1"/>
  <c r="CE52" i="3"/>
  <c r="DS52" i="3" s="1"/>
  <c r="CE60" i="3"/>
  <c r="DS60" i="3"/>
  <c r="CE68" i="3"/>
  <c r="DS68" i="3" s="1"/>
  <c r="CL11" i="3"/>
  <c r="DT11" i="3" s="1"/>
  <c r="CL19" i="3"/>
  <c r="DT19" i="3" s="1"/>
  <c r="CL27" i="3"/>
  <c r="DT27" i="3" s="1"/>
  <c r="CL35" i="3"/>
  <c r="DT35" i="3" s="1"/>
  <c r="CL43" i="3"/>
  <c r="DT43" i="3" s="1"/>
  <c r="CL51" i="3"/>
  <c r="DT51" i="3" s="1"/>
  <c r="CL59" i="3"/>
  <c r="DT59" i="3"/>
  <c r="CL67" i="3"/>
  <c r="DT67" i="3" s="1"/>
  <c r="CS10" i="3"/>
  <c r="DU10" i="3" s="1"/>
  <c r="CS18" i="3"/>
  <c r="DU18" i="3" s="1"/>
  <c r="CS26" i="3"/>
  <c r="DU26" i="3" s="1"/>
  <c r="CS34" i="3"/>
  <c r="DU34" i="3" s="1"/>
  <c r="CS42" i="3"/>
  <c r="DU42" i="3" s="1"/>
  <c r="CS50" i="3"/>
  <c r="DU50" i="3" s="1"/>
  <c r="CS58" i="3"/>
  <c r="DU58" i="3"/>
  <c r="CS66" i="3"/>
  <c r="DU66" i="3" s="1"/>
  <c r="CZ9" i="3"/>
  <c r="DV9" i="3" s="1"/>
  <c r="CZ17" i="3"/>
  <c r="DV17" i="3" s="1"/>
  <c r="CZ25" i="3"/>
  <c r="DV25" i="3" s="1"/>
  <c r="CZ33" i="3"/>
  <c r="DV33" i="3" s="1"/>
  <c r="CZ41" i="3"/>
  <c r="DV41" i="3" s="1"/>
  <c r="CZ49" i="3"/>
  <c r="DV49" i="3" s="1"/>
  <c r="CZ57" i="3"/>
  <c r="DV57" i="3"/>
  <c r="CZ65" i="3"/>
  <c r="DV65" i="3" s="1"/>
  <c r="DG8" i="3"/>
  <c r="DW8" i="3" s="1"/>
  <c r="DG16" i="3"/>
  <c r="DW16" i="3" s="1"/>
  <c r="DG24" i="3"/>
  <c r="DW24" i="3" s="1"/>
  <c r="DG32" i="3"/>
  <c r="DW32" i="3" s="1"/>
  <c r="DG40" i="3"/>
  <c r="DW40" i="3" s="1"/>
  <c r="DG48" i="3"/>
  <c r="DW48" i="3" s="1"/>
  <c r="DG56" i="3"/>
  <c r="DW56" i="3"/>
  <c r="DG64" i="3"/>
  <c r="DW64" i="3" s="1"/>
  <c r="DL83" i="3"/>
  <c r="DT83" i="3"/>
  <c r="EK82" i="3"/>
  <c r="CE81" i="3"/>
  <c r="DS81" i="3" s="1"/>
  <c r="M81" i="3"/>
  <c r="DI81" i="3" s="1"/>
  <c r="ED81" i="3"/>
  <c r="DT80" i="3"/>
  <c r="M79" i="3"/>
  <c r="DI79" i="3" s="1"/>
  <c r="ED79" i="3"/>
  <c r="DU78" i="3"/>
  <c r="BJ77" i="3"/>
  <c r="DP77" i="3" s="1"/>
  <c r="AA77" i="3"/>
  <c r="DK77" i="3" s="1"/>
  <c r="BX76" i="3"/>
  <c r="DR76" i="3" s="1"/>
  <c r="ED76" i="3"/>
  <c r="DU75" i="3"/>
  <c r="CZ74" i="3"/>
  <c r="DV74" i="3" s="1"/>
  <c r="DG33" i="3"/>
  <c r="DW33" i="3" s="1"/>
  <c r="DT82" i="3"/>
  <c r="EK81" i="3"/>
  <c r="CE80" i="3"/>
  <c r="DS80" i="3" s="1"/>
  <c r="DN80" i="3"/>
  <c r="M80" i="3"/>
  <c r="DI80" i="3" s="1"/>
  <c r="ED80" i="3"/>
  <c r="DT79" i="3"/>
  <c r="EK79" i="3"/>
  <c r="CL78" i="3"/>
  <c r="DT78" i="3" s="1"/>
  <c r="DU77" i="3"/>
  <c r="DG76" i="3"/>
  <c r="DW76" i="3"/>
  <c r="ED75" i="3"/>
  <c r="CS74" i="3"/>
  <c r="DU74" i="3" s="1"/>
  <c r="CL68" i="3"/>
  <c r="DT68" i="3"/>
  <c r="CS27" i="3"/>
  <c r="DU27" i="3" s="1"/>
  <c r="CZ18" i="3"/>
  <c r="DV18" i="3" s="1"/>
  <c r="CZ58" i="3"/>
  <c r="DV58" i="3" s="1"/>
  <c r="DG57" i="3"/>
  <c r="DW57" i="3" s="1"/>
  <c r="CE6" i="3"/>
  <c r="DS6" i="3" s="1"/>
  <c r="CE46" i="3"/>
  <c r="DS46" i="3" s="1"/>
  <c r="CL13" i="3"/>
  <c r="DT13" i="3" s="1"/>
  <c r="CL37" i="3"/>
  <c r="DT37" i="3"/>
  <c r="CS12" i="3"/>
  <c r="DU12" i="3" s="1"/>
  <c r="CS60" i="3"/>
  <c r="DU60" i="3" s="1"/>
  <c r="CS68" i="3"/>
  <c r="DU68" i="3" s="1"/>
  <c r="CZ11" i="3"/>
  <c r="DV11" i="3" s="1"/>
  <c r="CZ19" i="3"/>
  <c r="DV19" i="3" s="1"/>
  <c r="CZ27" i="3"/>
  <c r="DV27" i="3" s="1"/>
  <c r="CZ35" i="3"/>
  <c r="DV35" i="3" s="1"/>
  <c r="CZ43" i="3"/>
  <c r="DV43" i="3"/>
  <c r="CZ51" i="3"/>
  <c r="DV51" i="3" s="1"/>
  <c r="CZ59" i="3"/>
  <c r="DV59" i="3" s="1"/>
  <c r="CZ67" i="3"/>
  <c r="DV67" i="3" s="1"/>
  <c r="DG10" i="3"/>
  <c r="DW10" i="3" s="1"/>
  <c r="DG18" i="3"/>
  <c r="DW18" i="3" s="1"/>
  <c r="DG26" i="3"/>
  <c r="DW26" i="3" s="1"/>
  <c r="DG34" i="3"/>
  <c r="DW34" i="3" s="1"/>
  <c r="DG42" i="3"/>
  <c r="DW42" i="3"/>
  <c r="DG50" i="3"/>
  <c r="DW50" i="3" s="1"/>
  <c r="DG58" i="3"/>
  <c r="DW58" i="3" s="1"/>
  <c r="DG66" i="3"/>
  <c r="DW66" i="3" s="1"/>
  <c r="DS83" i="3"/>
  <c r="EK83" i="3"/>
  <c r="CE82" i="3"/>
  <c r="DS82" i="3" s="1"/>
  <c r="DG81" i="3"/>
  <c r="DW81" i="3" s="1"/>
  <c r="DR81" i="3"/>
  <c r="EK80" i="3"/>
  <c r="CE79" i="3"/>
  <c r="DS79" i="3" s="1"/>
  <c r="ED78" i="3"/>
  <c r="CL77" i="3"/>
  <c r="DT77" i="3"/>
  <c r="CZ76" i="3"/>
  <c r="DV76" i="3"/>
  <c r="DT75" i="3"/>
  <c r="EK75" i="3"/>
  <c r="DO74" i="3"/>
  <c r="M74" i="3"/>
  <c r="DI74" i="3" s="1"/>
  <c r="ED74" i="3"/>
  <c r="CS73" i="3"/>
  <c r="DU73" i="3" s="1"/>
  <c r="CE84" i="3"/>
  <c r="DS84" i="3" s="1"/>
  <c r="CL28" i="3"/>
  <c r="DT28" i="3" s="1"/>
  <c r="CL52" i="3"/>
  <c r="DT52" i="3" s="1"/>
  <c r="CS19" i="3"/>
  <c r="DU19" i="3" s="1"/>
  <c r="CS51" i="3"/>
  <c r="DU51" i="3" s="1"/>
  <c r="CZ26" i="3"/>
  <c r="DV26" i="3"/>
  <c r="DG9" i="3"/>
  <c r="DW9" i="3" s="1"/>
  <c r="M83" i="3"/>
  <c r="DI83" i="3" s="1"/>
  <c r="ED83" i="3"/>
  <c r="CE22" i="3"/>
  <c r="DS22" i="3" s="1"/>
  <c r="CE54" i="3"/>
  <c r="DS54" i="3"/>
  <c r="CL29" i="3"/>
  <c r="DT29" i="3" s="1"/>
  <c r="CL53" i="3"/>
  <c r="DT53" i="3" s="1"/>
  <c r="CE63" i="3"/>
  <c r="DS63" i="3" s="1"/>
  <c r="CL30" i="3"/>
  <c r="DT30" i="3" s="1"/>
  <c r="CL62" i="3"/>
  <c r="DT62" i="3" s="1"/>
  <c r="CS13" i="3"/>
  <c r="DU13" i="3" s="1"/>
  <c r="CS21" i="3"/>
  <c r="DU21" i="3" s="1"/>
  <c r="CS29" i="3"/>
  <c r="DU29" i="3"/>
  <c r="CS37" i="3"/>
  <c r="DU37" i="3" s="1"/>
  <c r="CS45" i="3"/>
  <c r="DU45" i="3" s="1"/>
  <c r="CS53" i="3"/>
  <c r="DU53" i="3" s="1"/>
  <c r="CS61" i="3"/>
  <c r="DU61" i="3" s="1"/>
  <c r="CS84" i="3"/>
  <c r="DU84" i="3" s="1"/>
  <c r="CZ12" i="3"/>
  <c r="DV12" i="3" s="1"/>
  <c r="CZ20" i="3"/>
  <c r="DV20" i="3" s="1"/>
  <c r="CZ28" i="3"/>
  <c r="DV28" i="3"/>
  <c r="CZ36" i="3"/>
  <c r="DV36" i="3" s="1"/>
  <c r="CZ44" i="3"/>
  <c r="DV44" i="3" s="1"/>
  <c r="CZ52" i="3"/>
  <c r="DV52" i="3" s="1"/>
  <c r="CZ60" i="3"/>
  <c r="DV60" i="3" s="1"/>
  <c r="CZ68" i="3"/>
  <c r="DV68" i="3" s="1"/>
  <c r="DG11" i="3"/>
  <c r="DW11" i="3" s="1"/>
  <c r="DG19" i="3"/>
  <c r="DW19" i="3" s="1"/>
  <c r="DG27" i="3"/>
  <c r="DW27" i="3"/>
  <c r="DG35" i="3"/>
  <c r="DW35" i="3" s="1"/>
  <c r="DG43" i="3"/>
  <c r="DW43" i="3" s="1"/>
  <c r="DG51" i="3"/>
  <c r="DW51" i="3" s="1"/>
  <c r="DG59" i="3"/>
  <c r="DW59" i="3" s="1"/>
  <c r="DG67" i="3"/>
  <c r="DW67" i="3" s="1"/>
  <c r="DG83" i="3"/>
  <c r="DW83" i="3" s="1"/>
  <c r="BX83" i="3"/>
  <c r="DR83" i="3" s="1"/>
  <c r="DO82" i="3"/>
  <c r="BX82" i="3"/>
  <c r="DR82" i="3" s="1"/>
  <c r="DG80" i="3"/>
  <c r="DW80" i="3" s="1"/>
  <c r="DR80" i="3"/>
  <c r="DO79" i="3"/>
  <c r="DN78" i="3"/>
  <c r="DS78" i="3"/>
  <c r="N78" i="3"/>
  <c r="U78" i="3" s="1"/>
  <c r="AB78" i="3" s="1"/>
  <c r="AI78" i="3" s="1"/>
  <c r="AP78" i="3" s="1"/>
  <c r="AW78" i="3" s="1"/>
  <c r="BD78" i="3" s="1"/>
  <c r="BK78" i="3" s="1"/>
  <c r="BR78" i="3" s="1"/>
  <c r="BY78" i="3" s="1"/>
  <c r="CF78" i="3" s="1"/>
  <c r="CM78" i="3" s="1"/>
  <c r="CT78" i="3" s="1"/>
  <c r="DA78" i="3" s="1"/>
  <c r="EK78" i="3"/>
  <c r="N77" i="3"/>
  <c r="U77" i="3" s="1"/>
  <c r="AB77" i="3" s="1"/>
  <c r="AI77" i="3" s="1"/>
  <c r="AP77" i="3" s="1"/>
  <c r="AW77" i="3" s="1"/>
  <c r="BD77" i="3" s="1"/>
  <c r="BK77" i="3" s="1"/>
  <c r="BR77" i="3" s="1"/>
  <c r="BY77" i="3" s="1"/>
  <c r="CF77" i="3" s="1"/>
  <c r="CM77" i="3" s="1"/>
  <c r="CT77" i="3" s="1"/>
  <c r="DA77" i="3" s="1"/>
  <c r="CE75" i="3"/>
  <c r="DS75" i="3" s="1"/>
  <c r="DT74" i="3"/>
  <c r="EK74" i="3"/>
  <c r="CL73" i="3"/>
  <c r="DT73" i="3" s="1"/>
  <c r="DG72" i="3"/>
  <c r="DW72" i="3" s="1"/>
  <c r="CE21" i="3"/>
  <c r="DS21" i="3" s="1"/>
  <c r="CE45" i="3"/>
  <c r="DS45" i="3" s="1"/>
  <c r="CS59" i="3"/>
  <c r="DU59" i="3"/>
  <c r="CZ42" i="3"/>
  <c r="DV42" i="3" s="1"/>
  <c r="DG17" i="3"/>
  <c r="DW17" i="3" s="1"/>
  <c r="CE38" i="3"/>
  <c r="DS38" i="3" s="1"/>
  <c r="CL84" i="3"/>
  <c r="DT84" i="3" s="1"/>
  <c r="CS36" i="3"/>
  <c r="DU36" i="3" s="1"/>
  <c r="CE7" i="3"/>
  <c r="DS7" i="3" s="1"/>
  <c r="DV81" i="3"/>
  <c r="DG79" i="3"/>
  <c r="DW79" i="3" s="1"/>
  <c r="DR79" i="3"/>
  <c r="BX78" i="3"/>
  <c r="DR78" i="3" s="1"/>
  <c r="DS77" i="3"/>
  <c r="DU76" i="3"/>
  <c r="BC76" i="3"/>
  <c r="DO76" i="3" s="1"/>
  <c r="BX75" i="3"/>
  <c r="DR75" i="3" s="1"/>
  <c r="CE74" i="3"/>
  <c r="DS74" i="3" s="1"/>
  <c r="CL60" i="3"/>
  <c r="DT60" i="3" s="1"/>
  <c r="CS35" i="3"/>
  <c r="DU35" i="3" s="1"/>
  <c r="CZ10" i="3"/>
  <c r="DV10" i="3" s="1"/>
  <c r="CZ50" i="3"/>
  <c r="DV50" i="3"/>
  <c r="DG25" i="3"/>
  <c r="DW25" i="3"/>
  <c r="DG41" i="3"/>
  <c r="DW41" i="3"/>
  <c r="DG49" i="3"/>
  <c r="DW49" i="3" s="1"/>
  <c r="CE62" i="3"/>
  <c r="DS62" i="3" s="1"/>
  <c r="CL21" i="3"/>
  <c r="DT21" i="3" s="1"/>
  <c r="CL45" i="3"/>
  <c r="DT45" i="3" s="1"/>
  <c r="CS20" i="3"/>
  <c r="DU20" i="3" s="1"/>
  <c r="CS44" i="3"/>
  <c r="DU44" i="3"/>
  <c r="CE15" i="3"/>
  <c r="DS15" i="3"/>
  <c r="CE31" i="3"/>
  <c r="DS31" i="3"/>
  <c r="CL6" i="3"/>
  <c r="DT6" i="3" s="1"/>
  <c r="CL38" i="3"/>
  <c r="DT38" i="3" s="1"/>
  <c r="CE8" i="3"/>
  <c r="DS8" i="3" s="1"/>
  <c r="CE32" i="3"/>
  <c r="DS32" i="3" s="1"/>
  <c r="CE48" i="3"/>
  <c r="DS48" i="3" s="1"/>
  <c r="CL7" i="3"/>
  <c r="DT7" i="3" s="1"/>
  <c r="CL39" i="3"/>
  <c r="DT39" i="3" s="1"/>
  <c r="CS62" i="3"/>
  <c r="DU62" i="3" s="1"/>
  <c r="CZ21" i="3"/>
  <c r="DV21" i="3" s="1"/>
  <c r="CZ37" i="3"/>
  <c r="DV37" i="3" s="1"/>
  <c r="CZ53" i="3"/>
  <c r="DV53" i="3" s="1"/>
  <c r="DG60" i="3"/>
  <c r="DW60" i="3" s="1"/>
  <c r="CE9" i="3"/>
  <c r="DS9" i="3" s="1"/>
  <c r="CE25" i="3"/>
  <c r="DS25" i="3" s="1"/>
  <c r="CE33" i="3"/>
  <c r="DS33" i="3" s="1"/>
  <c r="CE41" i="3"/>
  <c r="DS41" i="3" s="1"/>
  <c r="CE49" i="3"/>
  <c r="DS49" i="3" s="1"/>
  <c r="CE57" i="3"/>
  <c r="DS57" i="3" s="1"/>
  <c r="CL8" i="3"/>
  <c r="DT8" i="3" s="1"/>
  <c r="CL24" i="3"/>
  <c r="DT24" i="3" s="1"/>
  <c r="CL64" i="3"/>
  <c r="DT64" i="3" s="1"/>
  <c r="CS7" i="3"/>
  <c r="DU7" i="3" s="1"/>
  <c r="CS15" i="3"/>
  <c r="DU15" i="3" s="1"/>
  <c r="CS23" i="3"/>
  <c r="DU23" i="3" s="1"/>
  <c r="CS31" i="3"/>
  <c r="DU31" i="3" s="1"/>
  <c r="CS39" i="3"/>
  <c r="DU39" i="3" s="1"/>
  <c r="CS47" i="3"/>
  <c r="DU47" i="3" s="1"/>
  <c r="CS55" i="3"/>
  <c r="DU55" i="3" s="1"/>
  <c r="CS63" i="3"/>
  <c r="DU63" i="3" s="1"/>
  <c r="CZ6" i="3"/>
  <c r="DV6" i="3" s="1"/>
  <c r="CZ14" i="3"/>
  <c r="DV14" i="3" s="1"/>
  <c r="CZ22" i="3"/>
  <c r="DV22" i="3" s="1"/>
  <c r="CZ30" i="3"/>
  <c r="DV30" i="3" s="1"/>
  <c r="CZ38" i="3"/>
  <c r="DV38" i="3" s="1"/>
  <c r="CZ46" i="3"/>
  <c r="DV46" i="3" s="1"/>
  <c r="CZ54" i="3"/>
  <c r="DV54" i="3" s="1"/>
  <c r="CZ62" i="3"/>
  <c r="DV62" i="3" s="1"/>
  <c r="DG13" i="3"/>
  <c r="DW13" i="3" s="1"/>
  <c r="DG21" i="3"/>
  <c r="DW21" i="3" s="1"/>
  <c r="DG29" i="3"/>
  <c r="DW29" i="3" s="1"/>
  <c r="DG37" i="3"/>
  <c r="DW37" i="3" s="1"/>
  <c r="DG45" i="3"/>
  <c r="DW45" i="3" s="1"/>
  <c r="DG53" i="3"/>
  <c r="DW53" i="3" s="1"/>
  <c r="DG61" i="3"/>
  <c r="DW61" i="3" s="1"/>
  <c r="DG84" i="3"/>
  <c r="DW84" i="3" s="1"/>
  <c r="DV83" i="3"/>
  <c r="DG82" i="3"/>
  <c r="DW82" i="3" s="1"/>
  <c r="CS81" i="3"/>
  <c r="DU81" i="3" s="1"/>
  <c r="DV80" i="3"/>
  <c r="DG78" i="3"/>
  <c r="DW78" i="3" s="1"/>
  <c r="BX77" i="3"/>
  <c r="DR77" i="3" s="1"/>
  <c r="ED77" i="3"/>
  <c r="DW75" i="3"/>
  <c r="DS73" i="3"/>
  <c r="CE29" i="3"/>
  <c r="DS29" i="3" s="1"/>
  <c r="CE53" i="3"/>
  <c r="DS53" i="3" s="1"/>
  <c r="CS67" i="3"/>
  <c r="DU67" i="3" s="1"/>
  <c r="CE55" i="3"/>
  <c r="DS55" i="3" s="1"/>
  <c r="CL22" i="3"/>
  <c r="DT22" i="3" s="1"/>
  <c r="CE64" i="3"/>
  <c r="DS64" i="3"/>
  <c r="CL23" i="3"/>
  <c r="DT23" i="3" s="1"/>
  <c r="CL47" i="3"/>
  <c r="DT47" i="3" s="1"/>
  <c r="CS6" i="3"/>
  <c r="DU6" i="3" s="1"/>
  <c r="CS30" i="3"/>
  <c r="DU30" i="3" s="1"/>
  <c r="CS54" i="3"/>
  <c r="DU54" i="3" s="1"/>
  <c r="CZ13" i="3"/>
  <c r="DV13" i="3" s="1"/>
  <c r="CZ29" i="3"/>
  <c r="DV29" i="3" s="1"/>
  <c r="CZ45" i="3"/>
  <c r="DV45" i="3"/>
  <c r="DG12" i="3"/>
  <c r="DW12" i="3" s="1"/>
  <c r="DG68" i="3"/>
  <c r="DW68" i="3" s="1"/>
  <c r="CE17" i="3"/>
  <c r="DS17" i="3" s="1"/>
  <c r="CE65" i="3"/>
  <c r="DS65" i="3" s="1"/>
  <c r="CL16" i="3"/>
  <c r="DT16" i="3" s="1"/>
  <c r="CL32" i="3"/>
  <c r="DT32" i="3" s="1"/>
  <c r="CL40" i="3"/>
  <c r="DT40" i="3" s="1"/>
  <c r="CL48" i="3"/>
  <c r="DT48" i="3"/>
  <c r="CL56" i="3"/>
  <c r="DT56" i="3" s="1"/>
  <c r="CE10" i="3"/>
  <c r="DS10" i="3" s="1"/>
  <c r="CE18" i="3"/>
  <c r="DS18" i="3" s="1"/>
  <c r="CE26" i="3"/>
  <c r="DS26" i="3" s="1"/>
  <c r="CE34" i="3"/>
  <c r="DS34" i="3" s="1"/>
  <c r="CE42" i="3"/>
  <c r="DS42" i="3" s="1"/>
  <c r="CE50" i="3"/>
  <c r="DS50" i="3" s="1"/>
  <c r="CE58" i="3"/>
  <c r="DS58" i="3"/>
  <c r="CE66" i="3"/>
  <c r="DS66" i="3" s="1"/>
  <c r="CL9" i="3"/>
  <c r="DT9" i="3" s="1"/>
  <c r="CL17" i="3"/>
  <c r="DT17" i="3" s="1"/>
  <c r="CL25" i="3"/>
  <c r="DT25" i="3" s="1"/>
  <c r="CL33" i="3"/>
  <c r="DT33" i="3" s="1"/>
  <c r="CL41" i="3"/>
  <c r="DT41" i="3" s="1"/>
  <c r="CL49" i="3"/>
  <c r="DT49" i="3" s="1"/>
  <c r="CL57" i="3"/>
  <c r="DT57" i="3"/>
  <c r="CL65" i="3"/>
  <c r="DT65" i="3" s="1"/>
  <c r="CS8" i="3"/>
  <c r="DU8" i="3" s="1"/>
  <c r="CS16" i="3"/>
  <c r="DU16" i="3" s="1"/>
  <c r="CS24" i="3"/>
  <c r="DU24" i="3" s="1"/>
  <c r="CS32" i="3"/>
  <c r="DU32" i="3" s="1"/>
  <c r="CS40" i="3"/>
  <c r="DU40" i="3" s="1"/>
  <c r="CS48" i="3"/>
  <c r="DU48" i="3" s="1"/>
  <c r="CS56" i="3"/>
  <c r="DU56" i="3"/>
  <c r="CS64" i="3"/>
  <c r="DU64" i="3" s="1"/>
  <c r="CZ7" i="3"/>
  <c r="DV7" i="3" s="1"/>
  <c r="CZ15" i="3"/>
  <c r="DV15" i="3" s="1"/>
  <c r="CZ23" i="3"/>
  <c r="DV23" i="3" s="1"/>
  <c r="CZ31" i="3"/>
  <c r="DV31" i="3" s="1"/>
  <c r="CZ39" i="3"/>
  <c r="DV39" i="3" s="1"/>
  <c r="CZ47" i="3"/>
  <c r="DV47" i="3" s="1"/>
  <c r="CZ55" i="3"/>
  <c r="DV55" i="3"/>
  <c r="CZ63" i="3"/>
  <c r="DV63" i="3" s="1"/>
  <c r="DG6" i="3"/>
  <c r="DW6" i="3" s="1"/>
  <c r="DG14" i="3"/>
  <c r="DW14" i="3" s="1"/>
  <c r="DG22" i="3"/>
  <c r="DW22" i="3" s="1"/>
  <c r="DG30" i="3"/>
  <c r="DW30" i="3" s="1"/>
  <c r="DG38" i="3"/>
  <c r="DW38" i="3" s="1"/>
  <c r="DG46" i="3"/>
  <c r="DW46" i="3" s="1"/>
  <c r="DG54" i="3"/>
  <c r="DW54" i="3"/>
  <c r="DG62" i="3"/>
  <c r="DW62" i="3" s="1"/>
  <c r="DQ83" i="3"/>
  <c r="CS83" i="3"/>
  <c r="DU83" i="3"/>
  <c r="CZ82" i="3"/>
  <c r="DV82" i="3" s="1"/>
  <c r="N82" i="3"/>
  <c r="U82" i="3" s="1"/>
  <c r="AB82" i="3" s="1"/>
  <c r="AI82" i="3" s="1"/>
  <c r="AP82" i="3" s="1"/>
  <c r="AW82" i="3" s="1"/>
  <c r="BD82" i="3" s="1"/>
  <c r="BK82" i="3" s="1"/>
  <c r="BR82" i="3" s="1"/>
  <c r="BY82" i="3" s="1"/>
  <c r="CF82" i="3" s="1"/>
  <c r="CM82" i="3" s="1"/>
  <c r="CT82" i="3" s="1"/>
  <c r="DA82" i="3" s="1"/>
  <c r="DJ81" i="3"/>
  <c r="CS80" i="3"/>
  <c r="DU80" i="3" s="1"/>
  <c r="DV79" i="3"/>
  <c r="CZ78" i="3"/>
  <c r="DV78" i="3" s="1"/>
  <c r="DG77" i="3"/>
  <c r="DW77" i="3" s="1"/>
  <c r="EK77" i="3"/>
  <c r="DT76" i="3"/>
  <c r="N76" i="3"/>
  <c r="U76" i="3" s="1"/>
  <c r="CZ75" i="3"/>
  <c r="DV75" i="3"/>
  <c r="DR74" i="3"/>
  <c r="CE13" i="3"/>
  <c r="DS13" i="3" s="1"/>
  <c r="CE37" i="3"/>
  <c r="DS37" i="3" s="1"/>
  <c r="CL12" i="3"/>
  <c r="DT12" i="3" s="1"/>
  <c r="CL36" i="3"/>
  <c r="DT36" i="3" s="1"/>
  <c r="CZ66" i="3"/>
  <c r="DV66" i="3" s="1"/>
  <c r="DG65" i="3"/>
  <c r="DW65" i="3" s="1"/>
  <c r="CE14" i="3"/>
  <c r="DS14" i="3" s="1"/>
  <c r="CE30" i="3"/>
  <c r="DS30" i="3" s="1"/>
  <c r="CL61" i="3"/>
  <c r="DT61" i="3" s="1"/>
  <c r="CS28" i="3"/>
  <c r="DU28" i="3" s="1"/>
  <c r="CS52" i="3"/>
  <c r="DU52" i="3" s="1"/>
  <c r="CE23" i="3"/>
  <c r="DS23" i="3" s="1"/>
  <c r="CE39" i="3"/>
  <c r="DS39" i="3" s="1"/>
  <c r="CL54" i="3"/>
  <c r="DT54" i="3" s="1"/>
  <c r="CE24" i="3"/>
  <c r="DS24" i="3" s="1"/>
  <c r="CL63" i="3"/>
  <c r="DT63" i="3" s="1"/>
  <c r="CS14" i="3"/>
  <c r="DU14" i="3" s="1"/>
  <c r="CS46" i="3"/>
  <c r="DU46" i="3" s="1"/>
  <c r="CZ61" i="3"/>
  <c r="DV61" i="3" s="1"/>
  <c r="DG20" i="3"/>
  <c r="DW20" i="3" s="1"/>
  <c r="DG36" i="3"/>
  <c r="DW36" i="3" s="1"/>
  <c r="DG52" i="3"/>
  <c r="DW52" i="3" s="1"/>
  <c r="CE19" i="3"/>
  <c r="DS19" i="3" s="1"/>
  <c r="CE35" i="3"/>
  <c r="DS35" i="3" s="1"/>
  <c r="CE51" i="3"/>
  <c r="DS51" i="3" s="1"/>
  <c r="CE67" i="3"/>
  <c r="DS67" i="3" s="1"/>
  <c r="CL18" i="3"/>
  <c r="DT18" i="3" s="1"/>
  <c r="CL34" i="3"/>
  <c r="DT34" i="3" s="1"/>
  <c r="CL50" i="3"/>
  <c r="DT50" i="3" s="1"/>
  <c r="CL66" i="3"/>
  <c r="DT66" i="3" s="1"/>
  <c r="CS9" i="3"/>
  <c r="DU9" i="3" s="1"/>
  <c r="CS17" i="3"/>
  <c r="DU17" i="3" s="1"/>
  <c r="CS25" i="3"/>
  <c r="DU25" i="3" s="1"/>
  <c r="CS33" i="3"/>
  <c r="DU33" i="3" s="1"/>
  <c r="CS41" i="3"/>
  <c r="DU41" i="3" s="1"/>
  <c r="CS49" i="3"/>
  <c r="DU49" i="3" s="1"/>
  <c r="CS57" i="3"/>
  <c r="DU57" i="3" s="1"/>
  <c r="CS65" i="3"/>
  <c r="DU65" i="3" s="1"/>
  <c r="CZ8" i="3"/>
  <c r="DV8" i="3" s="1"/>
  <c r="CZ16" i="3"/>
  <c r="DV16" i="3" s="1"/>
  <c r="CZ24" i="3"/>
  <c r="DV24" i="3" s="1"/>
  <c r="CZ32" i="3"/>
  <c r="DV32" i="3" s="1"/>
  <c r="CZ40" i="3"/>
  <c r="DV40" i="3" s="1"/>
  <c r="CZ48" i="3"/>
  <c r="DV48" i="3" s="1"/>
  <c r="CZ56" i="3"/>
  <c r="DV56" i="3" s="1"/>
  <c r="CZ64" i="3"/>
  <c r="DV64" i="3" s="1"/>
  <c r="DG7" i="3"/>
  <c r="DW7" i="3" s="1"/>
  <c r="DG15" i="3"/>
  <c r="DW15" i="3" s="1"/>
  <c r="DG23" i="3"/>
  <c r="DW23" i="3" s="1"/>
  <c r="DG31" i="3"/>
  <c r="DW31" i="3" s="1"/>
  <c r="DG39" i="3"/>
  <c r="DW39" i="3" s="1"/>
  <c r="DG47" i="3"/>
  <c r="DW47" i="3" s="1"/>
  <c r="DG55" i="3"/>
  <c r="DW55" i="3" s="1"/>
  <c r="DG63" i="3"/>
  <c r="DW63" i="3" s="1"/>
  <c r="CS82" i="3"/>
  <c r="DU82" i="3" s="1"/>
  <c r="M82" i="3"/>
  <c r="DI82" i="3" s="1"/>
  <c r="ED82" i="3"/>
  <c r="DT81" i="3"/>
  <c r="AV81" i="3"/>
  <c r="DN81" i="3" s="1"/>
  <c r="N81" i="3"/>
  <c r="U81" i="3" s="1"/>
  <c r="AB81" i="3" s="1"/>
  <c r="AI81" i="3" s="1"/>
  <c r="AP81" i="3" s="1"/>
  <c r="AW81" i="3" s="1"/>
  <c r="BD81" i="3" s="1"/>
  <c r="BK81" i="3" s="1"/>
  <c r="BR81" i="3" s="1"/>
  <c r="BY81" i="3" s="1"/>
  <c r="CF81" i="3" s="1"/>
  <c r="CM81" i="3" s="1"/>
  <c r="CT81" i="3" s="1"/>
  <c r="DA81" i="3" s="1"/>
  <c r="DJ80" i="3"/>
  <c r="CS79" i="3"/>
  <c r="DU79" i="3" s="1"/>
  <c r="N79" i="3"/>
  <c r="U79" i="3" s="1"/>
  <c r="AB79" i="3" s="1"/>
  <c r="AI79" i="3" s="1"/>
  <c r="AP79" i="3" s="1"/>
  <c r="AW79" i="3" s="1"/>
  <c r="BD79" i="3" s="1"/>
  <c r="BK79" i="3" s="1"/>
  <c r="BR79" i="3" s="1"/>
  <c r="BY79" i="3" s="1"/>
  <c r="CF79" i="3" s="1"/>
  <c r="CM79" i="3" s="1"/>
  <c r="CT79" i="3" s="1"/>
  <c r="DA79" i="3" s="1"/>
  <c r="CZ77" i="3"/>
  <c r="DV77" i="3"/>
  <c r="CE76" i="3"/>
  <c r="DS76" i="3" s="1"/>
  <c r="DG74" i="3"/>
  <c r="DW74" i="3" s="1"/>
  <c r="CE72" i="3"/>
  <c r="DS72" i="3" s="1"/>
  <c r="DT72" i="3"/>
  <c r="DR71" i="3"/>
  <c r="DV69" i="3"/>
  <c r="M71" i="3"/>
  <c r="DI71" i="3" s="1"/>
  <c r="ED71" i="3"/>
  <c r="DW70" i="3"/>
  <c r="DU69" i="3"/>
  <c r="CL71" i="3"/>
  <c r="DT71" i="3" s="1"/>
  <c r="EK71" i="3"/>
  <c r="DV70" i="3"/>
  <c r="M73" i="3"/>
  <c r="DI73" i="3" s="1"/>
  <c r="ED73" i="3"/>
  <c r="DO70" i="3"/>
  <c r="M69" i="3"/>
  <c r="DI69" i="3" s="1"/>
  <c r="ED69" i="3"/>
  <c r="DW71" i="3"/>
  <c r="DU70" i="3"/>
  <c r="DS69" i="3"/>
  <c r="M72" i="3"/>
  <c r="DI72" i="3" s="1"/>
  <c r="ED72" i="3"/>
  <c r="EK69" i="3"/>
  <c r="DR73" i="3"/>
  <c r="DV71" i="3"/>
  <c r="DT70" i="3"/>
  <c r="DR69" i="3"/>
  <c r="EK72" i="3"/>
  <c r="DU71" i="3"/>
  <c r="DS70" i="3"/>
  <c r="M70" i="3"/>
  <c r="DI70" i="3" s="1"/>
  <c r="ED70" i="3"/>
  <c r="DV72" i="3"/>
  <c r="DR70" i="3"/>
  <c r="EK70" i="3"/>
  <c r="DW73" i="3"/>
  <c r="DU72" i="3"/>
  <c r="DS71" i="3"/>
  <c r="DW69" i="3"/>
  <c r="DK79" i="3"/>
  <c r="AA81" i="3"/>
  <c r="BC78" i="3"/>
  <c r="DO78" i="3" s="1"/>
  <c r="AA76" i="3"/>
  <c r="DK76" i="3" s="1"/>
  <c r="DN83" i="3"/>
  <c r="DL78" i="3"/>
  <c r="AA82" i="3"/>
  <c r="DK82" i="3" s="1"/>
  <c r="AA80" i="3"/>
  <c r="DK80" i="3" s="1"/>
  <c r="AH75" i="3"/>
  <c r="DL75" i="3" s="1"/>
  <c r="DO83" i="3"/>
  <c r="DM83" i="3"/>
  <c r="DK81" i="3"/>
  <c r="AV76" i="3"/>
  <c r="DN76" i="3" s="1"/>
  <c r="DJ83" i="3"/>
  <c r="AB80" i="3"/>
  <c r="AI80" i="3" s="1"/>
  <c r="AP80" i="3" s="1"/>
  <c r="AW80" i="3" s="1"/>
  <c r="BD80" i="3" s="1"/>
  <c r="BK80" i="3" s="1"/>
  <c r="BR80" i="3" s="1"/>
  <c r="BY80" i="3" s="1"/>
  <c r="CF80" i="3" s="1"/>
  <c r="CM80" i="3" s="1"/>
  <c r="CT80" i="3" s="1"/>
  <c r="DA80" i="3" s="1"/>
  <c r="AA79" i="3"/>
  <c r="T78" i="3"/>
  <c r="DJ78" i="3" s="1"/>
  <c r="BJ76" i="3"/>
  <c r="DP76" i="3" s="1"/>
  <c r="AI75" i="3"/>
  <c r="AP75" i="3" s="1"/>
  <c r="AW75" i="3" s="1"/>
  <c r="BD75" i="3" s="1"/>
  <c r="BK75" i="3" s="1"/>
  <c r="BR75" i="3" s="1"/>
  <c r="BY75" i="3" s="1"/>
  <c r="CF75" i="3" s="1"/>
  <c r="CM75" i="3" s="1"/>
  <c r="CT75" i="3" s="1"/>
  <c r="DA75" i="3" s="1"/>
  <c r="AA73" i="3"/>
  <c r="DK73" i="3" s="1"/>
  <c r="DN82" i="3"/>
  <c r="DJ82" i="3"/>
  <c r="AB76" i="3"/>
  <c r="AI76" i="3" s="1"/>
  <c r="AP76" i="3" s="1"/>
  <c r="AW76" i="3" s="1"/>
  <c r="BD76" i="3" s="1"/>
  <c r="BK76" i="3" s="1"/>
  <c r="BR76" i="3" s="1"/>
  <c r="BY76" i="3" s="1"/>
  <c r="CF76" i="3" s="1"/>
  <c r="CM76" i="3" s="1"/>
  <c r="CT76" i="3" s="1"/>
  <c r="DA76" i="3" s="1"/>
  <c r="M75" i="3"/>
  <c r="DI75" i="3" s="1"/>
  <c r="N74" i="3"/>
  <c r="U74" i="3" s="1"/>
  <c r="AB74" i="3" s="1"/>
  <c r="AI74" i="3" s="1"/>
  <c r="AP74" i="3" s="1"/>
  <c r="AW74" i="3" s="1"/>
  <c r="BD74" i="3" s="1"/>
  <c r="BK74" i="3" s="1"/>
  <c r="BR74" i="3" s="1"/>
  <c r="BY74" i="3" s="1"/>
  <c r="CF74" i="3" s="1"/>
  <c r="CM74" i="3" s="1"/>
  <c r="CT74" i="3" s="1"/>
  <c r="DA74" i="3" s="1"/>
  <c r="DN77" i="3"/>
  <c r="T76" i="3"/>
  <c r="DJ76" i="3" s="1"/>
  <c r="DP75" i="3"/>
  <c r="DK75" i="3"/>
  <c r="T77" i="3"/>
  <c r="DJ77" i="3" s="1"/>
  <c r="N73" i="3"/>
  <c r="U73" i="3" s="1"/>
  <c r="AB73" i="3" s="1"/>
  <c r="AI73" i="3" s="1"/>
  <c r="AP73" i="3" s="1"/>
  <c r="AW73" i="3" s="1"/>
  <c r="BD73" i="3" s="1"/>
  <c r="BK73" i="3" s="1"/>
  <c r="BR73" i="3" s="1"/>
  <c r="BY73" i="3" s="1"/>
  <c r="CF73" i="3" s="1"/>
  <c r="CM73" i="3" s="1"/>
  <c r="CT73" i="3" s="1"/>
  <c r="DA73" i="3" s="1"/>
  <c r="DJ74" i="3"/>
  <c r="DN73" i="3"/>
  <c r="T73" i="3"/>
  <c r="DJ73" i="3" s="1"/>
  <c r="AB72" i="3"/>
  <c r="AI72" i="3" s="1"/>
  <c r="AP72" i="3" s="1"/>
  <c r="AW72" i="3" s="1"/>
  <c r="BD72" i="3" s="1"/>
  <c r="BK72" i="3" s="1"/>
  <c r="BR72" i="3" s="1"/>
  <c r="BY72" i="3" s="1"/>
  <c r="CF72" i="3" s="1"/>
  <c r="CM72" i="3" s="1"/>
  <c r="CT72" i="3" s="1"/>
  <c r="DA72" i="3" s="1"/>
  <c r="AB71" i="3"/>
  <c r="AI71" i="3" s="1"/>
  <c r="AP71" i="3" s="1"/>
  <c r="AW71" i="3" s="1"/>
  <c r="BD71" i="3" s="1"/>
  <c r="BK71" i="3" s="1"/>
  <c r="BR71" i="3" s="1"/>
  <c r="BY71" i="3" s="1"/>
  <c r="CF71" i="3" s="1"/>
  <c r="CM71" i="3" s="1"/>
  <c r="CT71" i="3" s="1"/>
  <c r="DA71" i="3" s="1"/>
  <c r="AB70" i="3"/>
  <c r="AI70" i="3" s="1"/>
  <c r="AP70" i="3" s="1"/>
  <c r="AW70" i="3" s="1"/>
  <c r="BD70" i="3" s="1"/>
  <c r="BK70" i="3" s="1"/>
  <c r="BR70" i="3" s="1"/>
  <c r="BY70" i="3" s="1"/>
  <c r="CF70" i="3" s="1"/>
  <c r="CM70" i="3" s="1"/>
  <c r="CT70" i="3" s="1"/>
  <c r="DA70" i="3" s="1"/>
  <c r="AB69" i="3"/>
  <c r="AI69" i="3" s="1"/>
  <c r="AP69" i="3" s="1"/>
  <c r="AW69" i="3" s="1"/>
  <c r="BD69" i="3" s="1"/>
  <c r="BK69" i="3" s="1"/>
  <c r="BR69" i="3" s="1"/>
  <c r="BY69" i="3" s="1"/>
  <c r="CF69" i="3" s="1"/>
  <c r="CM69" i="3" s="1"/>
  <c r="CT69" i="3" s="1"/>
  <c r="DA69" i="3" s="1"/>
  <c r="DK74" i="3"/>
  <c r="BX72" i="3"/>
  <c r="DR72" i="3" s="1"/>
  <c r="DN74" i="3"/>
  <c r="DQ73" i="3"/>
  <c r="AA71" i="3"/>
  <c r="DK71" i="3" s="1"/>
  <c r="AA70" i="3"/>
  <c r="DK70" i="3" s="1"/>
  <c r="AA69" i="3"/>
  <c r="DK69" i="3" s="1"/>
  <c r="DN72" i="3"/>
  <c r="DJ72" i="3"/>
  <c r="DN71" i="3"/>
  <c r="DJ71" i="3"/>
  <c r="DN70" i="3"/>
  <c r="DJ70" i="3"/>
  <c r="DN69" i="3"/>
  <c r="DG5" i="3"/>
  <c r="DW5" i="3" s="1"/>
  <c r="DV5" i="3"/>
  <c r="DS5" i="3"/>
  <c r="DT5" i="3"/>
  <c r="DU5" i="3"/>
  <c r="S5" i="3"/>
  <c r="T5" i="3" s="1"/>
  <c r="BB49" i="3"/>
  <c r="G66" i="3"/>
  <c r="L66" i="3"/>
  <c r="S66" i="3"/>
  <c r="T66" i="3" s="1"/>
  <c r="Z66" i="3"/>
  <c r="AG66" i="3"/>
  <c r="AN66" i="3"/>
  <c r="AO66" i="3" s="1"/>
  <c r="AU66" i="3"/>
  <c r="AV66" i="3" s="1"/>
  <c r="BB66" i="3"/>
  <c r="BI66" i="3"/>
  <c r="BP66" i="3"/>
  <c r="BQ66" i="3" s="1"/>
  <c r="BW66" i="3"/>
  <c r="G67" i="3"/>
  <c r="L67" i="3"/>
  <c r="S67" i="3"/>
  <c r="Z67" i="3"/>
  <c r="AA67" i="3" s="1"/>
  <c r="AG67" i="3"/>
  <c r="AH67" i="3" s="1"/>
  <c r="AN67" i="3"/>
  <c r="AU67" i="3"/>
  <c r="BB67" i="3"/>
  <c r="BC67" i="3" s="1"/>
  <c r="BI67" i="3"/>
  <c r="BJ67" i="3" s="1"/>
  <c r="BP67" i="3"/>
  <c r="BW67" i="3"/>
  <c r="G68" i="3"/>
  <c r="L68" i="3"/>
  <c r="S68" i="3"/>
  <c r="T68" i="3" s="1"/>
  <c r="Z68" i="3"/>
  <c r="AG68" i="3"/>
  <c r="AN68" i="3"/>
  <c r="AO68" i="3" s="1"/>
  <c r="AU68" i="3"/>
  <c r="AV68" i="3" s="1"/>
  <c r="BB68" i="3"/>
  <c r="BI68" i="3"/>
  <c r="BP68" i="3"/>
  <c r="BQ68" i="3" s="1"/>
  <c r="BW68" i="3"/>
  <c r="BW84" i="3"/>
  <c r="BW65" i="3"/>
  <c r="BW64" i="3"/>
  <c r="BW63" i="3"/>
  <c r="BW62" i="3"/>
  <c r="BW61" i="3"/>
  <c r="BW60" i="3"/>
  <c r="BW59" i="3"/>
  <c r="BW58" i="3"/>
  <c r="BW57" i="3"/>
  <c r="BW56" i="3"/>
  <c r="BW55" i="3"/>
  <c r="BW54" i="3"/>
  <c r="BW53" i="3"/>
  <c r="BW52" i="3"/>
  <c r="BW51" i="3"/>
  <c r="BW50" i="3"/>
  <c r="BW49" i="3"/>
  <c r="BW48" i="3"/>
  <c r="BW47" i="3"/>
  <c r="BW46" i="3"/>
  <c r="BW45" i="3"/>
  <c r="BW44" i="3"/>
  <c r="BW43" i="3"/>
  <c r="BW42" i="3"/>
  <c r="BW41" i="3"/>
  <c r="BW40" i="3"/>
  <c r="BW39" i="3"/>
  <c r="BW38" i="3"/>
  <c r="BW37" i="3"/>
  <c r="BW36" i="3"/>
  <c r="BW35" i="3"/>
  <c r="BW34" i="3"/>
  <c r="BW33" i="3"/>
  <c r="BW32" i="3"/>
  <c r="BW31" i="3"/>
  <c r="BW30" i="3"/>
  <c r="BW29" i="3"/>
  <c r="BW28" i="3"/>
  <c r="BW27" i="3"/>
  <c r="BW26" i="3"/>
  <c r="BW25" i="3"/>
  <c r="BW24" i="3"/>
  <c r="BW23" i="3"/>
  <c r="BW22" i="3"/>
  <c r="BW21" i="3"/>
  <c r="BW20" i="3"/>
  <c r="BW19" i="3"/>
  <c r="BW18" i="3"/>
  <c r="BW17" i="3"/>
  <c r="BW16" i="3"/>
  <c r="BW15" i="3"/>
  <c r="BW14" i="3"/>
  <c r="BW13" i="3"/>
  <c r="BW12" i="3"/>
  <c r="BW11" i="3"/>
  <c r="BW10" i="3"/>
  <c r="BW9" i="3"/>
  <c r="BW8" i="3"/>
  <c r="BW7" i="3"/>
  <c r="BW6" i="3"/>
  <c r="BW5" i="3"/>
  <c r="BP84" i="3"/>
  <c r="BQ84" i="3" s="1"/>
  <c r="BP65" i="3"/>
  <c r="BP64" i="3"/>
  <c r="BQ64" i="3" s="1"/>
  <c r="BP63" i="3"/>
  <c r="BP62" i="3"/>
  <c r="BQ62" i="3" s="1"/>
  <c r="BP61" i="3"/>
  <c r="BP60" i="3"/>
  <c r="BQ60" i="3" s="1"/>
  <c r="BP59" i="3"/>
  <c r="BP58" i="3"/>
  <c r="BQ58" i="3" s="1"/>
  <c r="DQ58" i="3" s="1"/>
  <c r="BP57" i="3"/>
  <c r="BQ57" i="3" s="1"/>
  <c r="DQ57" i="3" s="1"/>
  <c r="BP56" i="3"/>
  <c r="BQ56" i="3" s="1"/>
  <c r="DQ56" i="3" s="1"/>
  <c r="BP55" i="3"/>
  <c r="BQ55" i="3" s="1"/>
  <c r="BP54" i="3"/>
  <c r="BQ54" i="3" s="1"/>
  <c r="DQ54" i="3" s="1"/>
  <c r="BP53" i="3"/>
  <c r="BQ53" i="3" s="1"/>
  <c r="DQ53" i="3" s="1"/>
  <c r="BP52" i="3"/>
  <c r="BQ52" i="3" s="1"/>
  <c r="DQ52" i="3" s="1"/>
  <c r="BP51" i="3"/>
  <c r="BQ51" i="3" s="1"/>
  <c r="DQ51" i="3" s="1"/>
  <c r="BP50" i="3"/>
  <c r="BQ50" i="3" s="1"/>
  <c r="DQ50" i="3" s="1"/>
  <c r="BP49" i="3"/>
  <c r="BQ49" i="3" s="1"/>
  <c r="BP48" i="3"/>
  <c r="BQ48" i="3" s="1"/>
  <c r="BP47" i="3"/>
  <c r="BQ47" i="3" s="1"/>
  <c r="BP46" i="3"/>
  <c r="BQ46" i="3" s="1"/>
  <c r="BP45" i="3"/>
  <c r="BQ45" i="3" s="1"/>
  <c r="BP44" i="3"/>
  <c r="BQ44" i="3" s="1"/>
  <c r="BP43" i="3"/>
  <c r="BQ43" i="3" s="1"/>
  <c r="BP42" i="3"/>
  <c r="BQ42" i="3" s="1"/>
  <c r="BP41" i="3"/>
  <c r="BQ41" i="3" s="1"/>
  <c r="BP40" i="3"/>
  <c r="BQ40" i="3" s="1"/>
  <c r="BP39" i="3"/>
  <c r="BQ39" i="3" s="1"/>
  <c r="BP38" i="3"/>
  <c r="BQ38" i="3" s="1"/>
  <c r="BP37" i="3"/>
  <c r="BQ37" i="3" s="1"/>
  <c r="BP36" i="3"/>
  <c r="BQ36" i="3" s="1"/>
  <c r="BP35" i="3"/>
  <c r="BQ35" i="3" s="1"/>
  <c r="BP34" i="3"/>
  <c r="BQ34" i="3" s="1"/>
  <c r="BP33" i="3"/>
  <c r="BQ33" i="3" s="1"/>
  <c r="BP32" i="3"/>
  <c r="BQ32" i="3" s="1"/>
  <c r="BP31" i="3"/>
  <c r="BQ31" i="3" s="1"/>
  <c r="BP30" i="3"/>
  <c r="BQ30" i="3" s="1"/>
  <c r="BP29" i="3"/>
  <c r="BQ29" i="3" s="1"/>
  <c r="BP28" i="3"/>
  <c r="BQ28" i="3" s="1"/>
  <c r="BP27" i="3"/>
  <c r="BQ27" i="3" s="1"/>
  <c r="BP26" i="3"/>
  <c r="BQ26" i="3" s="1"/>
  <c r="BP25" i="3"/>
  <c r="BQ25" i="3" s="1"/>
  <c r="BP24" i="3"/>
  <c r="BQ24" i="3" s="1"/>
  <c r="BP23" i="3"/>
  <c r="BQ23" i="3" s="1"/>
  <c r="BP22" i="3"/>
  <c r="BQ22" i="3" s="1"/>
  <c r="BP21" i="3"/>
  <c r="BP20" i="3"/>
  <c r="BP19" i="3"/>
  <c r="BQ19" i="3" s="1"/>
  <c r="BP18" i="3"/>
  <c r="BQ18" i="3" s="1"/>
  <c r="BP17" i="3"/>
  <c r="BP16" i="3"/>
  <c r="BP15" i="3"/>
  <c r="BQ15" i="3" s="1"/>
  <c r="BP14" i="3"/>
  <c r="BQ14" i="3" s="1"/>
  <c r="BP13" i="3"/>
  <c r="BP12" i="3"/>
  <c r="BP11" i="3"/>
  <c r="BQ11" i="3" s="1"/>
  <c r="BP10" i="3"/>
  <c r="BQ10" i="3" s="1"/>
  <c r="BP9" i="3"/>
  <c r="BP8" i="3"/>
  <c r="BP7" i="3"/>
  <c r="BQ7" i="3" s="1"/>
  <c r="BP6" i="3"/>
  <c r="BQ6" i="3" s="1"/>
  <c r="BP5" i="3"/>
  <c r="BI84" i="3"/>
  <c r="BJ84" i="3" s="1"/>
  <c r="BI65" i="3"/>
  <c r="BJ65" i="3" s="1"/>
  <c r="BI64" i="3"/>
  <c r="BI63" i="3"/>
  <c r="BJ63" i="3" s="1"/>
  <c r="BI62" i="3"/>
  <c r="BI61" i="3"/>
  <c r="BJ61" i="3" s="1"/>
  <c r="BI60" i="3"/>
  <c r="BI59" i="3"/>
  <c r="BJ59" i="3" s="1"/>
  <c r="BI58" i="3"/>
  <c r="BI57" i="3"/>
  <c r="BI56" i="3"/>
  <c r="BI55" i="3"/>
  <c r="BI54" i="3"/>
  <c r="BI53" i="3"/>
  <c r="BI52" i="3"/>
  <c r="BI51" i="3"/>
  <c r="BI50" i="3"/>
  <c r="BI49" i="3"/>
  <c r="BI48" i="3"/>
  <c r="BJ48" i="3" s="1"/>
  <c r="BI47" i="3"/>
  <c r="BJ47" i="3" s="1"/>
  <c r="BI46" i="3"/>
  <c r="BJ46" i="3" s="1"/>
  <c r="BI45" i="3"/>
  <c r="BJ45" i="3" s="1"/>
  <c r="BI44" i="3"/>
  <c r="BJ44" i="3" s="1"/>
  <c r="BI43" i="3"/>
  <c r="BJ43" i="3" s="1"/>
  <c r="BI42" i="3"/>
  <c r="BJ42" i="3" s="1"/>
  <c r="BI41" i="3"/>
  <c r="BJ41" i="3" s="1"/>
  <c r="BI40" i="3"/>
  <c r="BJ40" i="3" s="1"/>
  <c r="BI39" i="3"/>
  <c r="BJ39" i="3" s="1"/>
  <c r="BI38" i="3"/>
  <c r="BJ38" i="3" s="1"/>
  <c r="BI37" i="3"/>
  <c r="BJ37" i="3" s="1"/>
  <c r="BI36" i="3"/>
  <c r="BJ36" i="3" s="1"/>
  <c r="BI35" i="3"/>
  <c r="BJ35" i="3" s="1"/>
  <c r="BI34" i="3"/>
  <c r="BJ34" i="3" s="1"/>
  <c r="BI33" i="3"/>
  <c r="BJ33" i="3" s="1"/>
  <c r="BI32" i="3"/>
  <c r="BJ32" i="3" s="1"/>
  <c r="BI31" i="3"/>
  <c r="BJ31" i="3" s="1"/>
  <c r="BI30" i="3"/>
  <c r="BJ30" i="3" s="1"/>
  <c r="BI29" i="3"/>
  <c r="BJ29" i="3" s="1"/>
  <c r="BI28" i="3"/>
  <c r="BJ28" i="3" s="1"/>
  <c r="BI27" i="3"/>
  <c r="BJ27" i="3" s="1"/>
  <c r="BI26" i="3"/>
  <c r="BJ26" i="3" s="1"/>
  <c r="BI25" i="3"/>
  <c r="BJ25" i="3" s="1"/>
  <c r="BI24" i="3"/>
  <c r="BJ24" i="3" s="1"/>
  <c r="BI23" i="3"/>
  <c r="BJ23" i="3" s="1"/>
  <c r="BI22" i="3"/>
  <c r="BJ22" i="3" s="1"/>
  <c r="BI21" i="3"/>
  <c r="BJ21" i="3" s="1"/>
  <c r="BI20" i="3"/>
  <c r="BI19" i="3"/>
  <c r="BI18" i="3"/>
  <c r="BJ18" i="3" s="1"/>
  <c r="BI17" i="3"/>
  <c r="BJ17" i="3" s="1"/>
  <c r="BI16" i="3"/>
  <c r="BI15" i="3"/>
  <c r="BI14" i="3"/>
  <c r="BJ14" i="3" s="1"/>
  <c r="BI13" i="3"/>
  <c r="BJ13" i="3" s="1"/>
  <c r="BI12" i="3"/>
  <c r="BI11" i="3"/>
  <c r="BI10" i="3"/>
  <c r="BJ10" i="3" s="1"/>
  <c r="BI9" i="3"/>
  <c r="BJ9" i="3" s="1"/>
  <c r="BI8" i="3"/>
  <c r="BI7" i="3"/>
  <c r="BI6" i="3"/>
  <c r="BJ6" i="3" s="1"/>
  <c r="BI5" i="3"/>
  <c r="BJ5" i="3" s="1"/>
  <c r="BB84" i="3"/>
  <c r="BC84" i="3" s="1"/>
  <c r="BB65" i="3"/>
  <c r="BC65" i="3" s="1"/>
  <c r="BB64" i="3"/>
  <c r="BB63" i="3"/>
  <c r="BC63" i="3" s="1"/>
  <c r="BB62" i="3"/>
  <c r="BB61" i="3"/>
  <c r="BC61" i="3" s="1"/>
  <c r="BB60" i="3"/>
  <c r="BB59" i="3"/>
  <c r="BC59" i="3" s="1"/>
  <c r="BB58" i="3"/>
  <c r="BB57" i="3"/>
  <c r="BB56" i="3"/>
  <c r="BB55" i="3"/>
  <c r="BB54" i="3"/>
  <c r="BB53" i="3"/>
  <c r="BB52" i="3"/>
  <c r="BB51" i="3"/>
  <c r="BB50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C21" i="3" s="1"/>
  <c r="BB20" i="3"/>
  <c r="BC20" i="3" s="1"/>
  <c r="BB19" i="3"/>
  <c r="BB18" i="3"/>
  <c r="BB17" i="3"/>
  <c r="BC17" i="3" s="1"/>
  <c r="BB16" i="3"/>
  <c r="BC16" i="3" s="1"/>
  <c r="BB15" i="3"/>
  <c r="BB14" i="3"/>
  <c r="BB13" i="3"/>
  <c r="BC13" i="3" s="1"/>
  <c r="BB12" i="3"/>
  <c r="BC12" i="3" s="1"/>
  <c r="BB11" i="3"/>
  <c r="BB10" i="3"/>
  <c r="BB9" i="3"/>
  <c r="BC9" i="3" s="1"/>
  <c r="BB8" i="3"/>
  <c r="BC8" i="3" s="1"/>
  <c r="BB7" i="3"/>
  <c r="BB6" i="3"/>
  <c r="BB5" i="3"/>
  <c r="BC5" i="3" s="1"/>
  <c r="AU84" i="3"/>
  <c r="AV84" i="3" s="1"/>
  <c r="AU65" i="3"/>
  <c r="AU64" i="3"/>
  <c r="AV64" i="3" s="1"/>
  <c r="AU63" i="3"/>
  <c r="AU62" i="3"/>
  <c r="AV62" i="3" s="1"/>
  <c r="AU61" i="3"/>
  <c r="AU60" i="3"/>
  <c r="AV60" i="3" s="1"/>
  <c r="AU59" i="3"/>
  <c r="AU58" i="3"/>
  <c r="AV58" i="3" s="1"/>
  <c r="DN58" i="3" s="1"/>
  <c r="AU57" i="3"/>
  <c r="AV57" i="3" s="1"/>
  <c r="DN57" i="3" s="1"/>
  <c r="AU56" i="3"/>
  <c r="AV56" i="3" s="1"/>
  <c r="DN56" i="3" s="1"/>
  <c r="AU55" i="3"/>
  <c r="AV55" i="3" s="1"/>
  <c r="AU54" i="3"/>
  <c r="AV54" i="3" s="1"/>
  <c r="DN54" i="3" s="1"/>
  <c r="AU53" i="3"/>
  <c r="AV53" i="3" s="1"/>
  <c r="DN53" i="3" s="1"/>
  <c r="AU52" i="3"/>
  <c r="AV52" i="3" s="1"/>
  <c r="DN52" i="3" s="1"/>
  <c r="AU51" i="3"/>
  <c r="AV51" i="3" s="1"/>
  <c r="DN51" i="3" s="1"/>
  <c r="AU50" i="3"/>
  <c r="AV50" i="3" s="1"/>
  <c r="DN50" i="3" s="1"/>
  <c r="AU49" i="3"/>
  <c r="AV49" i="3" s="1"/>
  <c r="AU48" i="3"/>
  <c r="AU47" i="3"/>
  <c r="AU46" i="3"/>
  <c r="AU45" i="3"/>
  <c r="AU44" i="3"/>
  <c r="AV44" i="3" s="1"/>
  <c r="AU43" i="3"/>
  <c r="AV43" i="3" s="1"/>
  <c r="AU42" i="3"/>
  <c r="AV42" i="3" s="1"/>
  <c r="AU41" i="3"/>
  <c r="AU40" i="3"/>
  <c r="AU39" i="3"/>
  <c r="AU38" i="3"/>
  <c r="AU37" i="3"/>
  <c r="AV37" i="3" s="1"/>
  <c r="AU36" i="3"/>
  <c r="AV36" i="3" s="1"/>
  <c r="AU35" i="3"/>
  <c r="AV35" i="3" s="1"/>
  <c r="AU34" i="3"/>
  <c r="AU33" i="3"/>
  <c r="AV33" i="3" s="1"/>
  <c r="AU32" i="3"/>
  <c r="AV32" i="3" s="1"/>
  <c r="AU31" i="3"/>
  <c r="AU30" i="3"/>
  <c r="AV30" i="3" s="1"/>
  <c r="AU29" i="3"/>
  <c r="AV29" i="3" s="1"/>
  <c r="AU28" i="3"/>
  <c r="AV28" i="3" s="1"/>
  <c r="AU27" i="3"/>
  <c r="AU26" i="3"/>
  <c r="AU25" i="3"/>
  <c r="AU24" i="3"/>
  <c r="AV24" i="3" s="1"/>
  <c r="AU23" i="3"/>
  <c r="AU22" i="3"/>
  <c r="AU21" i="3"/>
  <c r="AU20" i="3"/>
  <c r="AV20" i="3" s="1"/>
  <c r="AU19" i="3"/>
  <c r="AV19" i="3" s="1"/>
  <c r="AU18" i="3"/>
  <c r="AV18" i="3" s="1"/>
  <c r="AU17" i="3"/>
  <c r="AU16" i="3"/>
  <c r="AU15" i="3"/>
  <c r="AU14" i="3"/>
  <c r="AU13" i="3"/>
  <c r="AU12" i="3"/>
  <c r="AU11" i="3"/>
  <c r="AU10" i="3"/>
  <c r="AU9" i="3"/>
  <c r="AU8" i="3"/>
  <c r="AU7" i="3"/>
  <c r="AU6" i="3"/>
  <c r="AU5" i="3"/>
  <c r="AN84" i="3"/>
  <c r="AO84" i="3" s="1"/>
  <c r="AN65" i="3"/>
  <c r="AN64" i="3"/>
  <c r="AO64" i="3" s="1"/>
  <c r="AN63" i="3"/>
  <c r="AN62" i="3"/>
  <c r="AO62" i="3" s="1"/>
  <c r="AN61" i="3"/>
  <c r="AN60" i="3"/>
  <c r="AO60" i="3" s="1"/>
  <c r="AN59" i="3"/>
  <c r="AN58" i="3"/>
  <c r="AO58" i="3" s="1"/>
  <c r="DM58" i="3" s="1"/>
  <c r="AN57" i="3"/>
  <c r="AO57" i="3" s="1"/>
  <c r="DM57" i="3" s="1"/>
  <c r="AN56" i="3"/>
  <c r="AO56" i="3" s="1"/>
  <c r="DM56" i="3" s="1"/>
  <c r="AN55" i="3"/>
  <c r="AO55" i="3" s="1"/>
  <c r="AN54" i="3"/>
  <c r="AO54" i="3" s="1"/>
  <c r="DM54" i="3" s="1"/>
  <c r="AN53" i="3"/>
  <c r="AO53" i="3" s="1"/>
  <c r="DM53" i="3" s="1"/>
  <c r="AN52" i="3"/>
  <c r="AO52" i="3" s="1"/>
  <c r="DM52" i="3" s="1"/>
  <c r="AN51" i="3"/>
  <c r="AN50" i="3"/>
  <c r="AO50" i="3" s="1"/>
  <c r="DM50" i="3" s="1"/>
  <c r="AN49" i="3"/>
  <c r="AO49" i="3" s="1"/>
  <c r="AN48" i="3"/>
  <c r="AO48" i="3" s="1"/>
  <c r="AN47" i="3"/>
  <c r="AO47" i="3" s="1"/>
  <c r="AN46" i="3"/>
  <c r="AN45" i="3"/>
  <c r="AN44" i="3"/>
  <c r="AO44" i="3" s="1"/>
  <c r="AN43" i="3"/>
  <c r="AO43" i="3" s="1"/>
  <c r="AN42" i="3"/>
  <c r="AO42" i="3" s="1"/>
  <c r="AN41" i="3"/>
  <c r="AO41" i="3" s="1"/>
  <c r="AN40" i="3"/>
  <c r="AO40" i="3" s="1"/>
  <c r="AN39" i="3"/>
  <c r="AN38" i="3"/>
  <c r="AN37" i="3"/>
  <c r="AN36" i="3"/>
  <c r="AO36" i="3" s="1"/>
  <c r="AN35" i="3"/>
  <c r="AN34" i="3"/>
  <c r="AN33" i="3"/>
  <c r="AN32" i="3"/>
  <c r="AN31" i="3"/>
  <c r="AN30" i="3"/>
  <c r="AO30" i="3" s="1"/>
  <c r="AN29" i="3"/>
  <c r="AO29" i="3" s="1"/>
  <c r="AN28" i="3"/>
  <c r="AO28" i="3" s="1"/>
  <c r="AN27" i="3"/>
  <c r="AO27" i="3" s="1"/>
  <c r="AN26" i="3"/>
  <c r="AN25" i="3"/>
  <c r="AN24" i="3"/>
  <c r="AO24" i="3" s="1"/>
  <c r="AN23" i="3"/>
  <c r="AO23" i="3" s="1"/>
  <c r="AN22" i="3"/>
  <c r="AN21" i="3"/>
  <c r="AO21" i="3" s="1"/>
  <c r="AN20" i="3"/>
  <c r="AN19" i="3"/>
  <c r="AN18" i="3"/>
  <c r="AO18" i="3" s="1"/>
  <c r="AN17" i="3"/>
  <c r="AN16" i="3"/>
  <c r="AN15" i="3"/>
  <c r="AN14" i="3"/>
  <c r="AO14" i="3" s="1"/>
  <c r="AN13" i="3"/>
  <c r="AO13" i="3" s="1"/>
  <c r="AN12" i="3"/>
  <c r="AN11" i="3"/>
  <c r="AN10" i="3"/>
  <c r="AO10" i="3" s="1"/>
  <c r="AN9" i="3"/>
  <c r="AN8" i="3"/>
  <c r="AN7" i="3"/>
  <c r="AN6" i="3"/>
  <c r="AN5" i="3"/>
  <c r="AG84" i="3"/>
  <c r="AH84" i="3" s="1"/>
  <c r="AG65" i="3"/>
  <c r="AH65" i="3" s="1"/>
  <c r="AG64" i="3"/>
  <c r="AG63" i="3"/>
  <c r="AH63" i="3" s="1"/>
  <c r="AG62" i="3"/>
  <c r="AG61" i="3"/>
  <c r="AH61" i="3" s="1"/>
  <c r="AG60" i="3"/>
  <c r="AG59" i="3"/>
  <c r="AH59" i="3" s="1"/>
  <c r="AG58" i="3"/>
  <c r="AH58" i="3" s="1"/>
  <c r="DL58" i="3" s="1"/>
  <c r="AG57" i="3"/>
  <c r="AH57" i="3" s="1"/>
  <c r="DL57" i="3" s="1"/>
  <c r="AG56" i="3"/>
  <c r="AH56" i="3" s="1"/>
  <c r="DL56" i="3" s="1"/>
  <c r="AG55" i="3"/>
  <c r="AG54" i="3"/>
  <c r="AH54" i="3" s="1"/>
  <c r="DL54" i="3" s="1"/>
  <c r="AG53" i="3"/>
  <c r="AH53" i="3" s="1"/>
  <c r="DL53" i="3" s="1"/>
  <c r="AG52" i="3"/>
  <c r="AH52" i="3" s="1"/>
  <c r="DL52" i="3" s="1"/>
  <c r="AG51" i="3"/>
  <c r="AH51" i="3" s="1"/>
  <c r="DL51" i="3" s="1"/>
  <c r="AG50" i="3"/>
  <c r="AH50" i="3" s="1"/>
  <c r="DL50" i="3" s="1"/>
  <c r="AG49" i="3"/>
  <c r="AH49" i="3" s="1"/>
  <c r="AG48" i="3"/>
  <c r="AH48" i="3" s="1"/>
  <c r="AG47" i="3"/>
  <c r="AH47" i="3" s="1"/>
  <c r="AG46" i="3"/>
  <c r="AH46" i="3" s="1"/>
  <c r="AG45" i="3"/>
  <c r="AH45" i="3" s="1"/>
  <c r="AG44" i="3"/>
  <c r="AG43" i="3"/>
  <c r="AG42" i="3"/>
  <c r="AG41" i="3"/>
  <c r="AH41" i="3" s="1"/>
  <c r="AG40" i="3"/>
  <c r="AG39" i="3"/>
  <c r="AG38" i="3"/>
  <c r="AG37" i="3"/>
  <c r="AG36" i="3"/>
  <c r="AH36" i="3" s="1"/>
  <c r="AG35" i="3"/>
  <c r="AH35" i="3" s="1"/>
  <c r="AG34" i="3"/>
  <c r="AG33" i="3"/>
  <c r="AG32" i="3"/>
  <c r="AG31" i="3"/>
  <c r="AG30" i="3"/>
  <c r="AH30" i="3" s="1"/>
  <c r="AG29" i="3"/>
  <c r="AH29" i="3" s="1"/>
  <c r="AG28" i="3"/>
  <c r="AH28" i="3" s="1"/>
  <c r="AG27" i="3"/>
  <c r="AH27" i="3" s="1"/>
  <c r="AG26" i="3"/>
  <c r="AH26" i="3" s="1"/>
  <c r="AG25" i="3"/>
  <c r="AH25" i="3" s="1"/>
  <c r="AG24" i="3"/>
  <c r="AH24" i="3" s="1"/>
  <c r="AG23" i="3"/>
  <c r="AH23" i="3" s="1"/>
  <c r="AG22" i="3"/>
  <c r="AH22" i="3" s="1"/>
  <c r="AG21" i="3"/>
  <c r="AH21" i="3" s="1"/>
  <c r="AG20" i="3"/>
  <c r="AG19" i="3"/>
  <c r="AG18" i="3"/>
  <c r="AG17" i="3"/>
  <c r="AG16" i="3"/>
  <c r="AH16" i="3" s="1"/>
  <c r="AG15" i="3"/>
  <c r="AH15" i="3" s="1"/>
  <c r="AG14" i="3"/>
  <c r="AH14" i="3" s="1"/>
  <c r="AG13" i="3"/>
  <c r="AG12" i="3"/>
  <c r="AG11" i="3"/>
  <c r="AG10" i="3"/>
  <c r="AG9" i="3"/>
  <c r="AG8" i="3"/>
  <c r="AG7" i="3"/>
  <c r="AG6" i="3"/>
  <c r="AG5" i="3"/>
  <c r="Z84" i="3"/>
  <c r="AA84" i="3" s="1"/>
  <c r="Z65" i="3"/>
  <c r="AA65" i="3" s="1"/>
  <c r="Z64" i="3"/>
  <c r="Z63" i="3"/>
  <c r="AA63" i="3" s="1"/>
  <c r="Z62" i="3"/>
  <c r="Z61" i="3"/>
  <c r="AA61" i="3" s="1"/>
  <c r="Z60" i="3"/>
  <c r="Z59" i="3"/>
  <c r="AA59" i="3" s="1"/>
  <c r="Z58" i="3"/>
  <c r="AA58" i="3" s="1"/>
  <c r="DK58" i="3" s="1"/>
  <c r="Z57" i="3"/>
  <c r="AA57" i="3" s="1"/>
  <c r="DK57" i="3" s="1"/>
  <c r="Z56" i="3"/>
  <c r="AA56" i="3" s="1"/>
  <c r="DK56" i="3" s="1"/>
  <c r="Z55" i="3"/>
  <c r="Z54" i="3"/>
  <c r="AA54" i="3" s="1"/>
  <c r="DK54" i="3" s="1"/>
  <c r="Z53" i="3"/>
  <c r="AA53" i="3" s="1"/>
  <c r="DK53" i="3" s="1"/>
  <c r="Z52" i="3"/>
  <c r="AA52" i="3" s="1"/>
  <c r="DK52" i="3" s="1"/>
  <c r="Z51" i="3"/>
  <c r="AA51" i="3" s="1"/>
  <c r="DK51" i="3" s="1"/>
  <c r="Z50" i="3"/>
  <c r="AA50" i="3" s="1"/>
  <c r="DK50" i="3" s="1"/>
  <c r="Z49" i="3"/>
  <c r="AA49" i="3" s="1"/>
  <c r="Z48" i="3"/>
  <c r="AA48" i="3" s="1"/>
  <c r="Z47" i="3"/>
  <c r="AA47" i="3" s="1"/>
  <c r="Z46" i="3"/>
  <c r="AA46" i="3" s="1"/>
  <c r="Z45" i="3"/>
  <c r="AA45" i="3" s="1"/>
  <c r="Z44" i="3"/>
  <c r="AA44" i="3" s="1"/>
  <c r="Z43" i="3"/>
  <c r="AA43" i="3" s="1"/>
  <c r="Z42" i="3"/>
  <c r="AA42" i="3" s="1"/>
  <c r="Z41" i="3"/>
  <c r="AA41" i="3" s="1"/>
  <c r="Z40" i="3"/>
  <c r="AA40" i="3" s="1"/>
  <c r="Z39" i="3"/>
  <c r="Z38" i="3"/>
  <c r="Z37" i="3"/>
  <c r="Z36" i="3"/>
  <c r="AA36" i="3" s="1"/>
  <c r="Z35" i="3"/>
  <c r="Z34" i="3"/>
  <c r="Z33" i="3"/>
  <c r="Z32" i="3"/>
  <c r="Z31" i="3"/>
  <c r="Z30" i="3"/>
  <c r="AA30" i="3" s="1"/>
  <c r="Z29" i="3"/>
  <c r="Z28" i="3"/>
  <c r="Z27" i="3"/>
  <c r="AA27" i="3" s="1"/>
  <c r="Z26" i="3"/>
  <c r="AA26" i="3" s="1"/>
  <c r="Z25" i="3"/>
  <c r="AA25" i="3" s="1"/>
  <c r="Z24" i="3"/>
  <c r="AA24" i="3" s="1"/>
  <c r="Z23" i="3"/>
  <c r="AA23" i="3" s="1"/>
  <c r="Z22" i="3"/>
  <c r="AA22" i="3" s="1"/>
  <c r="Z21" i="3"/>
  <c r="AA21" i="3" s="1"/>
  <c r="Z20" i="3"/>
  <c r="Z19" i="3"/>
  <c r="Z18" i="3"/>
  <c r="AA18" i="3" s="1"/>
  <c r="Z17" i="3"/>
  <c r="Z16" i="3"/>
  <c r="Z15" i="3"/>
  <c r="Z14" i="3"/>
  <c r="Z13" i="3"/>
  <c r="Z12" i="3"/>
  <c r="Z11" i="3"/>
  <c r="Z10" i="3"/>
  <c r="Z9" i="3"/>
  <c r="Z8" i="3"/>
  <c r="AA8" i="3" s="1"/>
  <c r="Z7" i="3"/>
  <c r="Z6" i="3"/>
  <c r="Z5" i="3"/>
  <c r="S84" i="3"/>
  <c r="T84" i="3" s="1"/>
  <c r="S65" i="3"/>
  <c r="S64" i="3"/>
  <c r="T64" i="3" s="1"/>
  <c r="S63" i="3"/>
  <c r="S62" i="3"/>
  <c r="T62" i="3" s="1"/>
  <c r="S61" i="3"/>
  <c r="S60" i="3"/>
  <c r="T60" i="3" s="1"/>
  <c r="S59" i="3"/>
  <c r="S58" i="3"/>
  <c r="T58" i="3" s="1"/>
  <c r="DJ58" i="3" s="1"/>
  <c r="S57" i="3"/>
  <c r="T57" i="3" s="1"/>
  <c r="DJ57" i="3" s="1"/>
  <c r="S56" i="3"/>
  <c r="T56" i="3" s="1"/>
  <c r="DJ56" i="3" s="1"/>
  <c r="S55" i="3"/>
  <c r="T55" i="3" s="1"/>
  <c r="S54" i="3"/>
  <c r="T54" i="3" s="1"/>
  <c r="DJ54" i="3" s="1"/>
  <c r="S53" i="3"/>
  <c r="T53" i="3" s="1"/>
  <c r="DJ53" i="3" s="1"/>
  <c r="S52" i="3"/>
  <c r="T52" i="3" s="1"/>
  <c r="DJ52" i="3" s="1"/>
  <c r="S51" i="3"/>
  <c r="T51" i="3" s="1"/>
  <c r="DJ51" i="3" s="1"/>
  <c r="S50" i="3"/>
  <c r="T50" i="3" s="1"/>
  <c r="DJ50" i="3" s="1"/>
  <c r="S49" i="3"/>
  <c r="T49" i="3" s="1"/>
  <c r="S48" i="3"/>
  <c r="T48" i="3" s="1"/>
  <c r="S47" i="3"/>
  <c r="T47" i="3" s="1"/>
  <c r="S46" i="3"/>
  <c r="T46" i="3" s="1"/>
  <c r="S45" i="3"/>
  <c r="T45" i="3" s="1"/>
  <c r="S44" i="3"/>
  <c r="T44" i="3" s="1"/>
  <c r="S43" i="3"/>
  <c r="T43" i="3" s="1"/>
  <c r="S42" i="3"/>
  <c r="T42" i="3" s="1"/>
  <c r="S41" i="3"/>
  <c r="T41" i="3" s="1"/>
  <c r="S40" i="3"/>
  <c r="T40" i="3" s="1"/>
  <c r="S39" i="3"/>
  <c r="T39" i="3" s="1"/>
  <c r="S38" i="3"/>
  <c r="T38" i="3" s="1"/>
  <c r="S37" i="3"/>
  <c r="S36" i="3"/>
  <c r="S35" i="3"/>
  <c r="T35" i="3" s="1"/>
  <c r="S34" i="3"/>
  <c r="S33" i="3"/>
  <c r="S32" i="3"/>
  <c r="S31" i="3"/>
  <c r="S30" i="3"/>
  <c r="S29" i="3"/>
  <c r="S28" i="3"/>
  <c r="T28" i="3" s="1"/>
  <c r="S27" i="3"/>
  <c r="T27" i="3" s="1"/>
  <c r="S26" i="3"/>
  <c r="T26" i="3" s="1"/>
  <c r="S25" i="3"/>
  <c r="T25" i="3" s="1"/>
  <c r="S24" i="3"/>
  <c r="S23" i="3"/>
  <c r="S22" i="3"/>
  <c r="S21" i="3"/>
  <c r="S20" i="3"/>
  <c r="S19" i="3"/>
  <c r="S18" i="3"/>
  <c r="T18" i="3" s="1"/>
  <c r="S17" i="3"/>
  <c r="S16" i="3"/>
  <c r="S15" i="3"/>
  <c r="S14" i="3"/>
  <c r="S13" i="3"/>
  <c r="T13" i="3" s="1"/>
  <c r="S12" i="3"/>
  <c r="S11" i="3"/>
  <c r="S10" i="3"/>
  <c r="T10" i="3" s="1"/>
  <c r="S9" i="3"/>
  <c r="S8" i="3"/>
  <c r="T8" i="3" s="1"/>
  <c r="S7" i="3"/>
  <c r="T7" i="3" s="1"/>
  <c r="S6" i="3"/>
  <c r="L6" i="3"/>
  <c r="L7" i="3"/>
  <c r="L8" i="3"/>
  <c r="L9" i="3"/>
  <c r="L10" i="3"/>
  <c r="L11" i="3"/>
  <c r="ED11" i="3" s="1"/>
  <c r="L12" i="3"/>
  <c r="L13" i="3"/>
  <c r="L14" i="3"/>
  <c r="L15" i="3"/>
  <c r="L16" i="3"/>
  <c r="L17" i="3"/>
  <c r="L18" i="3"/>
  <c r="L19" i="3"/>
  <c r="ED19" i="3" s="1"/>
  <c r="L20" i="3"/>
  <c r="L21" i="3"/>
  <c r="ED21" i="3" s="1"/>
  <c r="L22" i="3"/>
  <c r="L23" i="3"/>
  <c r="L24" i="3"/>
  <c r="L25" i="3"/>
  <c r="L26" i="3"/>
  <c r="L27" i="3"/>
  <c r="L28" i="3"/>
  <c r="L29" i="3"/>
  <c r="ED29" i="3" s="1"/>
  <c r="L30" i="3"/>
  <c r="L31" i="3"/>
  <c r="L32" i="3"/>
  <c r="L33" i="3"/>
  <c r="L34" i="3"/>
  <c r="L35" i="3"/>
  <c r="ED35" i="3" s="1"/>
  <c r="L36" i="3"/>
  <c r="L37" i="3"/>
  <c r="ED37" i="3" s="1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ED59" i="3" s="1"/>
  <c r="L60" i="3"/>
  <c r="L61" i="3"/>
  <c r="ED61" i="3" s="1"/>
  <c r="L62" i="3"/>
  <c r="L63" i="3"/>
  <c r="ED63" i="3" s="1"/>
  <c r="L64" i="3"/>
  <c r="L65" i="3"/>
  <c r="L84" i="3"/>
  <c r="G6" i="3"/>
  <c r="G7" i="3"/>
  <c r="G8" i="3"/>
  <c r="G9" i="3"/>
  <c r="G10" i="3"/>
  <c r="G11" i="3"/>
  <c r="G12" i="3"/>
  <c r="EK12" i="3" s="1"/>
  <c r="G13" i="3"/>
  <c r="G14" i="3"/>
  <c r="G15" i="3"/>
  <c r="G16" i="3"/>
  <c r="G17" i="3"/>
  <c r="G18" i="3"/>
  <c r="G19" i="3"/>
  <c r="G20" i="3"/>
  <c r="EK20" i="3" s="1"/>
  <c r="G21" i="3"/>
  <c r="G22" i="3"/>
  <c r="G23" i="3"/>
  <c r="EK23" i="3" s="1"/>
  <c r="G24" i="3"/>
  <c r="G25" i="3"/>
  <c r="G26" i="3"/>
  <c r="G27" i="3"/>
  <c r="G28" i="3"/>
  <c r="EK28" i="3" s="1"/>
  <c r="G29" i="3"/>
  <c r="G30" i="3"/>
  <c r="G31" i="3"/>
  <c r="EK31" i="3" s="1"/>
  <c r="G32" i="3"/>
  <c r="G33" i="3"/>
  <c r="G34" i="3"/>
  <c r="G35" i="3"/>
  <c r="G36" i="3"/>
  <c r="EK36" i="3" s="1"/>
  <c r="G37" i="3"/>
  <c r="G38" i="3"/>
  <c r="G39" i="3"/>
  <c r="EK39" i="3" s="1"/>
  <c r="G40" i="3"/>
  <c r="G41" i="3"/>
  <c r="G42" i="3"/>
  <c r="G43" i="3"/>
  <c r="G44" i="3"/>
  <c r="EK44" i="3" s="1"/>
  <c r="G45" i="3"/>
  <c r="G46" i="3"/>
  <c r="G47" i="3"/>
  <c r="EK47" i="3" s="1"/>
  <c r="G48" i="3"/>
  <c r="G49" i="3"/>
  <c r="G50" i="3"/>
  <c r="G51" i="3"/>
  <c r="G52" i="3"/>
  <c r="EK52" i="3" s="1"/>
  <c r="G53" i="3"/>
  <c r="G54" i="3"/>
  <c r="G55" i="3"/>
  <c r="EK55" i="3" s="1"/>
  <c r="G56" i="3"/>
  <c r="G57" i="3"/>
  <c r="G58" i="3"/>
  <c r="G59" i="3"/>
  <c r="G60" i="3"/>
  <c r="EK60" i="3" s="1"/>
  <c r="G61" i="3"/>
  <c r="G62" i="3"/>
  <c r="G63" i="3"/>
  <c r="EK63" i="3" s="1"/>
  <c r="G64" i="3"/>
  <c r="G65" i="3"/>
  <c r="G84" i="3"/>
  <c r="L5" i="3"/>
  <c r="ED5" i="3" s="1"/>
  <c r="G5" i="3"/>
  <c r="EK5" i="3" s="1"/>
  <c r="EK15" i="3" l="1"/>
  <c r="EK7" i="3"/>
  <c r="ED36" i="3"/>
  <c r="ED20" i="3"/>
  <c r="ED12" i="3"/>
  <c r="EK62" i="3"/>
  <c r="EK54" i="3"/>
  <c r="EK46" i="3"/>
  <c r="EK38" i="3"/>
  <c r="EK30" i="3"/>
  <c r="EK22" i="3"/>
  <c r="EK14" i="3"/>
  <c r="EK6" i="3"/>
  <c r="DY77" i="3"/>
  <c r="EK65" i="3"/>
  <c r="EK61" i="3"/>
  <c r="EK57" i="3"/>
  <c r="EK53" i="3"/>
  <c r="EK49" i="3"/>
  <c r="EK45" i="3"/>
  <c r="EK41" i="3"/>
  <c r="EK37" i="3"/>
  <c r="EK33" i="3"/>
  <c r="EK29" i="3"/>
  <c r="EK21" i="3"/>
  <c r="EK13" i="3"/>
  <c r="ED34" i="3"/>
  <c r="ED22" i="3"/>
  <c r="ED14" i="3"/>
  <c r="ED6" i="3"/>
  <c r="EB76" i="3"/>
  <c r="DY78" i="3"/>
  <c r="EA78" i="3"/>
  <c r="EC78" i="3" s="1"/>
  <c r="DZ78" i="3"/>
  <c r="EB78" i="3"/>
  <c r="DY74" i="3"/>
  <c r="DZ74" i="3"/>
  <c r="EB74" i="3"/>
  <c r="EA74" i="3"/>
  <c r="EC74" i="3" s="1"/>
  <c r="DY76" i="3"/>
  <c r="DY75" i="3"/>
  <c r="DZ75" i="3"/>
  <c r="EA75" i="3"/>
  <c r="EC75" i="3" s="1"/>
  <c r="EB75" i="3"/>
  <c r="M60" i="3"/>
  <c r="ED60" i="3"/>
  <c r="M52" i="3"/>
  <c r="DI52" i="3" s="1"/>
  <c r="ED52" i="3"/>
  <c r="M44" i="3"/>
  <c r="ED44" i="3"/>
  <c r="EG36" i="3"/>
  <c r="EF36" i="3"/>
  <c r="EH36" i="3"/>
  <c r="EI36" i="3" s="1"/>
  <c r="EE36" i="3"/>
  <c r="M28" i="3"/>
  <c r="ED28" i="3"/>
  <c r="EG20" i="3"/>
  <c r="EF20" i="3"/>
  <c r="EE20" i="3"/>
  <c r="EH20" i="3"/>
  <c r="EI20" i="3" s="1"/>
  <c r="EG12" i="3"/>
  <c r="EF12" i="3"/>
  <c r="EE12" i="3"/>
  <c r="EH12" i="3"/>
  <c r="EI12" i="3" s="1"/>
  <c r="BX56" i="3"/>
  <c r="DR56" i="3" s="1"/>
  <c r="BX64" i="3"/>
  <c r="DR64" i="3"/>
  <c r="EK67" i="3"/>
  <c r="EF69" i="3"/>
  <c r="EH69" i="3"/>
  <c r="EI69" i="3" s="1"/>
  <c r="EG69" i="3"/>
  <c r="EE69" i="3"/>
  <c r="EF77" i="3"/>
  <c r="EE77" i="3"/>
  <c r="EH77" i="3"/>
  <c r="EI77" i="3" s="1"/>
  <c r="EG77" i="3"/>
  <c r="EF74" i="3"/>
  <c r="EE74" i="3"/>
  <c r="EG74" i="3"/>
  <c r="EH74" i="3"/>
  <c r="EI74" i="3" s="1"/>
  <c r="EF81" i="3"/>
  <c r="EE81" i="3"/>
  <c r="EH81" i="3"/>
  <c r="EI81" i="3" s="1"/>
  <c r="EG81" i="3"/>
  <c r="EF59" i="3"/>
  <c r="EG59" i="3"/>
  <c r="EE59" i="3"/>
  <c r="EH59" i="3"/>
  <c r="EI59" i="3" s="1"/>
  <c r="EG19" i="3"/>
  <c r="EF19" i="3"/>
  <c r="EH19" i="3"/>
  <c r="EI19" i="3" s="1"/>
  <c r="EE19" i="3"/>
  <c r="BX49" i="3"/>
  <c r="DR49" i="3"/>
  <c r="BX57" i="3"/>
  <c r="DR57" i="3" s="1"/>
  <c r="BX66" i="3"/>
  <c r="DR66" i="3" s="1"/>
  <c r="EF70" i="3"/>
  <c r="EE70" i="3"/>
  <c r="EG70" i="3"/>
  <c r="EH70" i="3"/>
  <c r="EI70" i="3" s="1"/>
  <c r="EB69" i="3"/>
  <c r="DY69" i="3"/>
  <c r="EA69" i="3"/>
  <c r="EC69" i="3" s="1"/>
  <c r="DZ69" i="3"/>
  <c r="EF78" i="3"/>
  <c r="EG78" i="3"/>
  <c r="EH78" i="3"/>
  <c r="EI78" i="3" s="1"/>
  <c r="EE78" i="3"/>
  <c r="DY81" i="3"/>
  <c r="EB81" i="3"/>
  <c r="EA81" i="3"/>
  <c r="EC81" i="3" s="1"/>
  <c r="DZ81" i="3"/>
  <c r="DZ83" i="3"/>
  <c r="DY83" i="3"/>
  <c r="EA83" i="3"/>
  <c r="EC83" i="3" s="1"/>
  <c r="EB83" i="3"/>
  <c r="M51" i="3"/>
  <c r="DI51" i="3" s="1"/>
  <c r="ED51" i="3"/>
  <c r="EG11" i="3"/>
  <c r="EH11" i="3"/>
  <c r="EI11" i="3" s="1"/>
  <c r="EF11" i="3"/>
  <c r="EE11" i="3"/>
  <c r="M50" i="3"/>
  <c r="DI50" i="3" s="1"/>
  <c r="ED50" i="3"/>
  <c r="M10" i="3"/>
  <c r="ED10" i="3"/>
  <c r="BX50" i="3"/>
  <c r="DR50" i="3" s="1"/>
  <c r="BX58" i="3"/>
  <c r="DR58" i="3" s="1"/>
  <c r="BX84" i="3"/>
  <c r="DR84" i="3" s="1"/>
  <c r="M66" i="3"/>
  <c r="ED66" i="3"/>
  <c r="DY70" i="3"/>
  <c r="DZ70" i="3"/>
  <c r="EA70" i="3"/>
  <c r="EC70" i="3" s="1"/>
  <c r="EB70" i="3"/>
  <c r="EF71" i="3"/>
  <c r="EG71" i="3"/>
  <c r="EE71" i="3"/>
  <c r="EH71" i="3"/>
  <c r="EI71" i="3" s="1"/>
  <c r="EF80" i="3"/>
  <c r="EE80" i="3"/>
  <c r="EH80" i="3"/>
  <c r="EI80" i="3" s="1"/>
  <c r="EG80" i="3"/>
  <c r="M84" i="3"/>
  <c r="ED84" i="3"/>
  <c r="M26" i="3"/>
  <c r="ED26" i="3"/>
  <c r="ED65" i="3"/>
  <c r="M57" i="3"/>
  <c r="DI57" i="3" s="1"/>
  <c r="ED57" i="3"/>
  <c r="M49" i="3"/>
  <c r="ED49" i="3"/>
  <c r="M41" i="3"/>
  <c r="ED41" i="3"/>
  <c r="ED33" i="3"/>
  <c r="M25" i="3"/>
  <c r="ED25" i="3"/>
  <c r="ED17" i="3"/>
  <c r="ED9" i="3"/>
  <c r="BX51" i="3"/>
  <c r="DR51" i="3" s="1"/>
  <c r="BX68" i="3"/>
  <c r="DR68" i="3" s="1"/>
  <c r="EK66" i="3"/>
  <c r="EF72" i="3"/>
  <c r="EE72" i="3"/>
  <c r="EH72" i="3"/>
  <c r="EI72" i="3" s="1"/>
  <c r="EG72" i="3"/>
  <c r="EF73" i="3"/>
  <c r="EH73" i="3"/>
  <c r="EI73" i="3" s="1"/>
  <c r="EG73" i="3"/>
  <c r="EE73" i="3"/>
  <c r="DY71" i="3"/>
  <c r="EB71" i="3"/>
  <c r="EA71" i="3"/>
  <c r="EC71" i="3" s="1"/>
  <c r="DZ71" i="3"/>
  <c r="EF82" i="3"/>
  <c r="EG82" i="3"/>
  <c r="EH82" i="3"/>
  <c r="EI82" i="3" s="1"/>
  <c r="EE82" i="3"/>
  <c r="DY80" i="3"/>
  <c r="DZ80" i="3"/>
  <c r="EB80" i="3"/>
  <c r="EA80" i="3"/>
  <c r="EC80" i="3" s="1"/>
  <c r="EB77" i="3"/>
  <c r="M27" i="3"/>
  <c r="ED27" i="3"/>
  <c r="M58" i="3"/>
  <c r="DI58" i="3" s="1"/>
  <c r="ED58" i="3"/>
  <c r="M18" i="3"/>
  <c r="ED18" i="3"/>
  <c r="EK59" i="3"/>
  <c r="EK51" i="3"/>
  <c r="EK43" i="3"/>
  <c r="EK35" i="3"/>
  <c r="EK27" i="3"/>
  <c r="EK19" i="3"/>
  <c r="EK11" i="3"/>
  <c r="M64" i="3"/>
  <c r="ED64" i="3"/>
  <c r="M56" i="3"/>
  <c r="DI56" i="3" s="1"/>
  <c r="ED56" i="3"/>
  <c r="M48" i="3"/>
  <c r="ED48" i="3"/>
  <c r="M40" i="3"/>
  <c r="ED40" i="3"/>
  <c r="ED32" i="3"/>
  <c r="ED24" i="3"/>
  <c r="ED16" i="3"/>
  <c r="ED8" i="3"/>
  <c r="BX52" i="3"/>
  <c r="DR52" i="3" s="1"/>
  <c r="BX60" i="3"/>
  <c r="DR60" i="3" s="1"/>
  <c r="M68" i="3"/>
  <c r="ED68" i="3"/>
  <c r="DY72" i="3"/>
  <c r="EA72" i="3"/>
  <c r="EC72" i="3" s="1"/>
  <c r="DZ72" i="3"/>
  <c r="EB72" i="3"/>
  <c r="EB73" i="3"/>
  <c r="EA73" i="3"/>
  <c r="EC73" i="3" s="1"/>
  <c r="DY73" i="3"/>
  <c r="DZ73" i="3"/>
  <c r="DZ82" i="3"/>
  <c r="DY82" i="3"/>
  <c r="EA82" i="3"/>
  <c r="EC82" i="3" s="1"/>
  <c r="EB82" i="3"/>
  <c r="EA77" i="3"/>
  <c r="EC77" i="3" s="1"/>
  <c r="M43" i="3"/>
  <c r="ED43" i="3"/>
  <c r="M42" i="3"/>
  <c r="ED42" i="3"/>
  <c r="EK84" i="3"/>
  <c r="EK58" i="3"/>
  <c r="EK50" i="3"/>
  <c r="EK42" i="3"/>
  <c r="EK34" i="3"/>
  <c r="EK26" i="3"/>
  <c r="EK18" i="3"/>
  <c r="EK10" i="3"/>
  <c r="EF63" i="3"/>
  <c r="EG63" i="3"/>
  <c r="EE63" i="3"/>
  <c r="EH63" i="3"/>
  <c r="EI63" i="3" s="1"/>
  <c r="M55" i="3"/>
  <c r="ED55" i="3"/>
  <c r="M47" i="3"/>
  <c r="ED47" i="3"/>
  <c r="M39" i="3"/>
  <c r="ED39" i="3"/>
  <c r="ED31" i="3"/>
  <c r="M23" i="3"/>
  <c r="ED23" i="3"/>
  <c r="ED15" i="3"/>
  <c r="ED7" i="3"/>
  <c r="BX53" i="3"/>
  <c r="DR53" i="3" s="1"/>
  <c r="EK68" i="3"/>
  <c r="EA76" i="3"/>
  <c r="EC76" i="3" s="1"/>
  <c r="EF79" i="3"/>
  <c r="EG79" i="3"/>
  <c r="EH79" i="3"/>
  <c r="EI79" i="3" s="1"/>
  <c r="EE79" i="3"/>
  <c r="DZ77" i="3"/>
  <c r="EE35" i="3"/>
  <c r="EF35" i="3"/>
  <c r="EH35" i="3"/>
  <c r="EI35" i="3" s="1"/>
  <c r="EG35" i="3"/>
  <c r="EK25" i="3"/>
  <c r="EK17" i="3"/>
  <c r="EK9" i="3"/>
  <c r="M62" i="3"/>
  <c r="ED62" i="3"/>
  <c r="M54" i="3"/>
  <c r="DI54" i="3" s="1"/>
  <c r="ED54" i="3"/>
  <c r="M46" i="3"/>
  <c r="ED46" i="3"/>
  <c r="M38" i="3"/>
  <c r="ED38" i="3"/>
  <c r="M30" i="3"/>
  <c r="ED30" i="3"/>
  <c r="EG22" i="3"/>
  <c r="EF22" i="3"/>
  <c r="EE22" i="3"/>
  <c r="EH22" i="3"/>
  <c r="EI22" i="3" s="1"/>
  <c r="EG14" i="3"/>
  <c r="EF14" i="3"/>
  <c r="EE14" i="3"/>
  <c r="EH14" i="3"/>
  <c r="EI14" i="3" s="1"/>
  <c r="EH6" i="3"/>
  <c r="EI6" i="3" s="1"/>
  <c r="EE6" i="3"/>
  <c r="EF6" i="3"/>
  <c r="EG6" i="3"/>
  <c r="BX54" i="3"/>
  <c r="DR54" i="3" s="1"/>
  <c r="BX62" i="3"/>
  <c r="DR62" i="3"/>
  <c r="DZ76" i="3"/>
  <c r="EF83" i="3"/>
  <c r="EG83" i="3"/>
  <c r="EH83" i="3"/>
  <c r="EI83" i="3" s="1"/>
  <c r="EE83" i="3"/>
  <c r="EF75" i="3"/>
  <c r="EG75" i="3"/>
  <c r="EH75" i="3"/>
  <c r="EI75" i="3" s="1"/>
  <c r="EE75" i="3"/>
  <c r="DZ79" i="3"/>
  <c r="DY79" i="3"/>
  <c r="EB79" i="3"/>
  <c r="EA79" i="3"/>
  <c r="EC79" i="3" s="1"/>
  <c r="EG34" i="3"/>
  <c r="EF34" i="3"/>
  <c r="EH34" i="3"/>
  <c r="EI34" i="3" s="1"/>
  <c r="EE34" i="3"/>
  <c r="EK64" i="3"/>
  <c r="EK56" i="3"/>
  <c r="EK48" i="3"/>
  <c r="EK40" i="3"/>
  <c r="EK32" i="3"/>
  <c r="EK24" i="3"/>
  <c r="EK16" i="3"/>
  <c r="EK8" i="3"/>
  <c r="EF61" i="3"/>
  <c r="EH61" i="3"/>
  <c r="EI61" i="3" s="1"/>
  <c r="EE61" i="3"/>
  <c r="EG61" i="3"/>
  <c r="M53" i="3"/>
  <c r="DI53" i="3" s="1"/>
  <c r="ED53" i="3"/>
  <c r="M45" i="3"/>
  <c r="ED45" i="3"/>
  <c r="EH37" i="3"/>
  <c r="EI37" i="3" s="1"/>
  <c r="EG37" i="3"/>
  <c r="EE37" i="3"/>
  <c r="EF37" i="3"/>
  <c r="EG29" i="3"/>
  <c r="EH29" i="3"/>
  <c r="EI29" i="3" s="1"/>
  <c r="EE29" i="3"/>
  <c r="EF29" i="3"/>
  <c r="EG21" i="3"/>
  <c r="EH21" i="3"/>
  <c r="EI21" i="3" s="1"/>
  <c r="EF21" i="3"/>
  <c r="EE21" i="3"/>
  <c r="ED13" i="3"/>
  <c r="DR31" i="3"/>
  <c r="BX55" i="3"/>
  <c r="DR55" i="3" s="1"/>
  <c r="ED67" i="3"/>
  <c r="EF76" i="3"/>
  <c r="EE76" i="3"/>
  <c r="EH76" i="3"/>
  <c r="EI76" i="3" s="1"/>
  <c r="EG76" i="3"/>
  <c r="M65" i="3"/>
  <c r="DI65" i="3" s="1"/>
  <c r="M61" i="3"/>
  <c r="DI61" i="3" s="1"/>
  <c r="T61" i="3"/>
  <c r="DJ61" i="3" s="1"/>
  <c r="T65" i="3"/>
  <c r="DJ65" i="3" s="1"/>
  <c r="AO61" i="3"/>
  <c r="DM61" i="3" s="1"/>
  <c r="AO65" i="3"/>
  <c r="DM65" i="3" s="1"/>
  <c r="AV61" i="3"/>
  <c r="DN61" i="3" s="1"/>
  <c r="AV65" i="3"/>
  <c r="DN65" i="3" s="1"/>
  <c r="BC7" i="3"/>
  <c r="DO7" i="3" s="1"/>
  <c r="BC11" i="3"/>
  <c r="DO11" i="3" s="1"/>
  <c r="BC15" i="3"/>
  <c r="DO15" i="3" s="1"/>
  <c r="BC19" i="3"/>
  <c r="DO19" i="3" s="1"/>
  <c r="BC23" i="3"/>
  <c r="DO23" i="3" s="1"/>
  <c r="BC26" i="3"/>
  <c r="DO26" i="3" s="1"/>
  <c r="BC30" i="3"/>
  <c r="DO30" i="3" s="1"/>
  <c r="BC33" i="3"/>
  <c r="DO33" i="3" s="1"/>
  <c r="BC37" i="3"/>
  <c r="DO37" i="3" s="1"/>
  <c r="BC41" i="3"/>
  <c r="DO41" i="3" s="1"/>
  <c r="BC45" i="3"/>
  <c r="DO45" i="3" s="1"/>
  <c r="BC62" i="3"/>
  <c r="DO62" i="3" s="1"/>
  <c r="BJ8" i="3"/>
  <c r="DP8" i="3" s="1"/>
  <c r="BJ12" i="3"/>
  <c r="DP12" i="3" s="1"/>
  <c r="BJ16" i="3"/>
  <c r="DP16" i="3" s="1"/>
  <c r="BJ20" i="3"/>
  <c r="DP20" i="3" s="1"/>
  <c r="BJ62" i="3"/>
  <c r="DP62" i="3" s="1"/>
  <c r="BQ8" i="3"/>
  <c r="DQ8" i="3" s="1"/>
  <c r="BQ12" i="3"/>
  <c r="DQ12" i="3" s="1"/>
  <c r="BQ16" i="3"/>
  <c r="DQ16" i="3" s="1"/>
  <c r="BQ20" i="3"/>
  <c r="DQ20" i="3" s="1"/>
  <c r="BX8" i="3"/>
  <c r="DR8" i="3" s="1"/>
  <c r="BX12" i="3"/>
  <c r="DR12" i="3" s="1"/>
  <c r="BX16" i="3"/>
  <c r="DR16" i="3" s="1"/>
  <c r="BX20" i="3"/>
  <c r="DR20" i="3" s="1"/>
  <c r="BX27" i="3"/>
  <c r="DR27" i="3" s="1"/>
  <c r="BX34" i="3"/>
  <c r="DR34" i="3" s="1"/>
  <c r="BX38" i="3"/>
  <c r="DR38" i="3" s="1"/>
  <c r="BX42" i="3"/>
  <c r="DR42" i="3" s="1"/>
  <c r="BX46" i="3"/>
  <c r="DR46" i="3" s="1"/>
  <c r="BQ67" i="3"/>
  <c r="DQ67" i="3" s="1"/>
  <c r="AO67" i="3"/>
  <c r="DM67" i="3" s="1"/>
  <c r="M67" i="3"/>
  <c r="DI67" i="3" s="1"/>
  <c r="BJ66" i="3"/>
  <c r="DP66" i="3" s="1"/>
  <c r="AH66" i="3"/>
  <c r="DL66" i="3" s="1"/>
  <c r="DP84" i="3"/>
  <c r="DL84" i="3"/>
  <c r="DM68" i="3"/>
  <c r="DO67" i="3"/>
  <c r="DQ66" i="3"/>
  <c r="DI66" i="3"/>
  <c r="DK65" i="3"/>
  <c r="DM64" i="3"/>
  <c r="DO63" i="3"/>
  <c r="DQ62" i="3"/>
  <c r="DI62" i="3"/>
  <c r="DK61" i="3"/>
  <c r="DM60" i="3"/>
  <c r="DO59" i="3"/>
  <c r="DQ55" i="3"/>
  <c r="DI55" i="3"/>
  <c r="DP47" i="3"/>
  <c r="DP45" i="3"/>
  <c r="DP43" i="3"/>
  <c r="DP41" i="3"/>
  <c r="DP39" i="3"/>
  <c r="DP37" i="3"/>
  <c r="DP35" i="3"/>
  <c r="DP33" i="3"/>
  <c r="DP31" i="3"/>
  <c r="DP30" i="3"/>
  <c r="DP28" i="3"/>
  <c r="DP26" i="3"/>
  <c r="DP24" i="3"/>
  <c r="DP23" i="3"/>
  <c r="DO21" i="3"/>
  <c r="DP18" i="3"/>
  <c r="DQ15" i="3"/>
  <c r="DO13" i="3"/>
  <c r="DP10" i="3"/>
  <c r="DQ7" i="3"/>
  <c r="DO5" i="3"/>
  <c r="AH62" i="3"/>
  <c r="DL62" i="3" s="1"/>
  <c r="BC27" i="3"/>
  <c r="DO27" i="3" s="1"/>
  <c r="BC34" i="3"/>
  <c r="DO34" i="3" s="1"/>
  <c r="BC38" i="3"/>
  <c r="DO38" i="3" s="1"/>
  <c r="BC42" i="3"/>
  <c r="DO42" i="3" s="1"/>
  <c r="BC46" i="3"/>
  <c r="DO46" i="3" s="1"/>
  <c r="BQ5" i="3"/>
  <c r="DQ5" i="3" s="1"/>
  <c r="BQ9" i="3"/>
  <c r="DQ9" i="3" s="1"/>
  <c r="BQ13" i="3"/>
  <c r="DQ13" i="3" s="1"/>
  <c r="BQ17" i="3"/>
  <c r="DQ17" i="3" s="1"/>
  <c r="BQ21" i="3"/>
  <c r="DQ21" i="3" s="1"/>
  <c r="BQ59" i="3"/>
  <c r="DQ59" i="3" s="1"/>
  <c r="BQ63" i="3"/>
  <c r="DQ63" i="3" s="1"/>
  <c r="BX5" i="3"/>
  <c r="BX9" i="3"/>
  <c r="DR9" i="3" s="1"/>
  <c r="BX13" i="3"/>
  <c r="DR13" i="3" s="1"/>
  <c r="BX17" i="3"/>
  <c r="DR17" i="3" s="1"/>
  <c r="BX21" i="3"/>
  <c r="DR21" i="3" s="1"/>
  <c r="BX24" i="3"/>
  <c r="DR24" i="3" s="1"/>
  <c r="BX28" i="3"/>
  <c r="DR28" i="3" s="1"/>
  <c r="BX31" i="3"/>
  <c r="BX35" i="3"/>
  <c r="DR35" i="3" s="1"/>
  <c r="BX39" i="3"/>
  <c r="DR39" i="3" s="1"/>
  <c r="BX43" i="3"/>
  <c r="DR43" i="3" s="1"/>
  <c r="BX47" i="3"/>
  <c r="DR47" i="3" s="1"/>
  <c r="BX59" i="3"/>
  <c r="DR59" i="3" s="1"/>
  <c r="BX63" i="3"/>
  <c r="DR63" i="3" s="1"/>
  <c r="BC66" i="3"/>
  <c r="DO66" i="3" s="1"/>
  <c r="AA66" i="3"/>
  <c r="DK66" i="3" s="1"/>
  <c r="DO84" i="3"/>
  <c r="DK84" i="3"/>
  <c r="DJ68" i="3"/>
  <c r="DL67" i="3"/>
  <c r="DN66" i="3"/>
  <c r="DP65" i="3"/>
  <c r="DJ64" i="3"/>
  <c r="DL63" i="3"/>
  <c r="DN62" i="3"/>
  <c r="DP61" i="3"/>
  <c r="DJ60" i="3"/>
  <c r="DL59" i="3"/>
  <c r="DN55" i="3"/>
  <c r="DQ48" i="3"/>
  <c r="DQ46" i="3"/>
  <c r="DQ44" i="3"/>
  <c r="DQ42" i="3"/>
  <c r="DQ40" i="3"/>
  <c r="DQ38" i="3"/>
  <c r="DQ36" i="3"/>
  <c r="DQ34" i="3"/>
  <c r="DQ32" i="3"/>
  <c r="DQ29" i="3"/>
  <c r="DQ27" i="3"/>
  <c r="DQ25" i="3"/>
  <c r="DQ22" i="3"/>
  <c r="DO20" i="3"/>
  <c r="DP17" i="3"/>
  <c r="DQ14" i="3"/>
  <c r="DO12" i="3"/>
  <c r="DP9" i="3"/>
  <c r="DQ6" i="3"/>
  <c r="M59" i="3"/>
  <c r="DI59" i="3" s="1"/>
  <c r="T59" i="3"/>
  <c r="DJ59" i="3" s="1"/>
  <c r="T63" i="3"/>
  <c r="DJ63" i="3" s="1"/>
  <c r="AA55" i="3"/>
  <c r="DK55" i="3" s="1"/>
  <c r="AH55" i="3"/>
  <c r="DL55" i="3" s="1"/>
  <c r="AO51" i="3"/>
  <c r="DM51" i="3" s="1"/>
  <c r="AO59" i="3"/>
  <c r="DM59" i="3" s="1"/>
  <c r="AO63" i="3"/>
  <c r="DM63" i="3" s="1"/>
  <c r="AV59" i="3"/>
  <c r="DN59" i="3" s="1"/>
  <c r="AV63" i="3"/>
  <c r="DN63" i="3" s="1"/>
  <c r="BC24" i="3"/>
  <c r="DO24" i="3" s="1"/>
  <c r="BC28" i="3"/>
  <c r="DO28" i="3" s="1"/>
  <c r="BC31" i="3"/>
  <c r="DO31" i="3" s="1"/>
  <c r="BC35" i="3"/>
  <c r="DO35" i="3" s="1"/>
  <c r="BC39" i="3"/>
  <c r="DO39" i="3" s="1"/>
  <c r="BC43" i="3"/>
  <c r="DO43" i="3" s="1"/>
  <c r="BC47" i="3"/>
  <c r="DO47" i="3" s="1"/>
  <c r="BC60" i="3"/>
  <c r="DO60" i="3" s="1"/>
  <c r="BC64" i="3"/>
  <c r="DO64" i="3" s="1"/>
  <c r="BJ60" i="3"/>
  <c r="DP60" i="3" s="1"/>
  <c r="BJ64" i="3"/>
  <c r="DP64" i="3" s="1"/>
  <c r="BX6" i="3"/>
  <c r="DR6" i="3" s="1"/>
  <c r="BX10" i="3"/>
  <c r="DR10" i="3" s="1"/>
  <c r="BX14" i="3"/>
  <c r="DR14" i="3" s="1"/>
  <c r="BX18" i="3"/>
  <c r="DR18" i="3" s="1"/>
  <c r="BX22" i="3"/>
  <c r="DR22" i="3" s="1"/>
  <c r="BX25" i="3"/>
  <c r="DR25" i="3" s="1"/>
  <c r="BX29" i="3"/>
  <c r="DR29" i="3" s="1"/>
  <c r="BX32" i="3"/>
  <c r="DR32" i="3" s="1"/>
  <c r="BX36" i="3"/>
  <c r="DR36" i="3" s="1"/>
  <c r="BX40" i="3"/>
  <c r="DR40" i="3" s="1"/>
  <c r="BX44" i="3"/>
  <c r="DR44" i="3" s="1"/>
  <c r="BX48" i="3"/>
  <c r="DR48" i="3" s="1"/>
  <c r="BJ68" i="3"/>
  <c r="DP68" i="3" s="1"/>
  <c r="AH68" i="3"/>
  <c r="DL68" i="3" s="1"/>
  <c r="DN84" i="3"/>
  <c r="DJ84" i="3"/>
  <c r="DQ68" i="3"/>
  <c r="DI68" i="3"/>
  <c r="DK67" i="3"/>
  <c r="DM66" i="3"/>
  <c r="DO65" i="3"/>
  <c r="DQ64" i="3"/>
  <c r="DI64" i="3"/>
  <c r="DK63" i="3"/>
  <c r="DM62" i="3"/>
  <c r="DO61" i="3"/>
  <c r="DQ60" i="3"/>
  <c r="DI60" i="3"/>
  <c r="DK59" i="3"/>
  <c r="DM55" i="3"/>
  <c r="DP48" i="3"/>
  <c r="DP46" i="3"/>
  <c r="DP44" i="3"/>
  <c r="DP42" i="3"/>
  <c r="DP40" i="3"/>
  <c r="DP38" i="3"/>
  <c r="DP36" i="3"/>
  <c r="DP34" i="3"/>
  <c r="DP32" i="3"/>
  <c r="DP29" i="3"/>
  <c r="DP27" i="3"/>
  <c r="DP25" i="3"/>
  <c r="DP22" i="3"/>
  <c r="DQ19" i="3"/>
  <c r="DO17" i="3"/>
  <c r="DP14" i="3"/>
  <c r="DQ11" i="3"/>
  <c r="DO9" i="3"/>
  <c r="DP6" i="3"/>
  <c r="AA62" i="3"/>
  <c r="DK62" i="3" s="1"/>
  <c r="M63" i="3"/>
  <c r="DI63" i="3" s="1"/>
  <c r="AA60" i="3"/>
  <c r="DK60" i="3" s="1"/>
  <c r="AA64" i="3"/>
  <c r="DK64" i="3" s="1"/>
  <c r="AH60" i="3"/>
  <c r="DL60" i="3" s="1"/>
  <c r="AH64" i="3"/>
  <c r="DL64" i="3" s="1"/>
  <c r="BC6" i="3"/>
  <c r="DO6" i="3" s="1"/>
  <c r="BC10" i="3"/>
  <c r="DO10" i="3" s="1"/>
  <c r="BC14" i="3"/>
  <c r="DO14" i="3" s="1"/>
  <c r="BC18" i="3"/>
  <c r="DO18" i="3" s="1"/>
  <c r="BC22" i="3"/>
  <c r="DO22" i="3" s="1"/>
  <c r="BC25" i="3"/>
  <c r="DO25" i="3" s="1"/>
  <c r="BC29" i="3"/>
  <c r="DO29" i="3" s="1"/>
  <c r="BC32" i="3"/>
  <c r="DO32" i="3" s="1"/>
  <c r="BC36" i="3"/>
  <c r="DO36" i="3" s="1"/>
  <c r="BC40" i="3"/>
  <c r="DO40" i="3" s="1"/>
  <c r="BC44" i="3"/>
  <c r="DO44" i="3" s="1"/>
  <c r="BC48" i="3"/>
  <c r="DO48" i="3" s="1"/>
  <c r="BJ7" i="3"/>
  <c r="DP7" i="3" s="1"/>
  <c r="BJ11" i="3"/>
  <c r="DP11" i="3" s="1"/>
  <c r="BJ15" i="3"/>
  <c r="DP15" i="3" s="1"/>
  <c r="BJ19" i="3"/>
  <c r="DP19" i="3" s="1"/>
  <c r="BQ61" i="3"/>
  <c r="DQ61" i="3" s="1"/>
  <c r="BQ65" i="3"/>
  <c r="DQ65" i="3" s="1"/>
  <c r="BX7" i="3"/>
  <c r="DR7" i="3" s="1"/>
  <c r="BX11" i="3"/>
  <c r="DR11" i="3" s="1"/>
  <c r="BX15" i="3"/>
  <c r="DR15" i="3" s="1"/>
  <c r="BX19" i="3"/>
  <c r="DR19" i="3" s="1"/>
  <c r="BX23" i="3"/>
  <c r="DR23" i="3" s="1"/>
  <c r="BX26" i="3"/>
  <c r="DR26" i="3" s="1"/>
  <c r="BX30" i="3"/>
  <c r="DR30" i="3" s="1"/>
  <c r="BX33" i="3"/>
  <c r="DR33" i="3" s="1"/>
  <c r="BX37" i="3"/>
  <c r="DR37" i="3" s="1"/>
  <c r="BX41" i="3"/>
  <c r="DR41" i="3" s="1"/>
  <c r="BX45" i="3"/>
  <c r="DR45" i="3" s="1"/>
  <c r="BX61" i="3"/>
  <c r="DR61" i="3" s="1"/>
  <c r="BX65" i="3"/>
  <c r="DR65" i="3" s="1"/>
  <c r="BC68" i="3"/>
  <c r="DO68" i="3" s="1"/>
  <c r="AA68" i="3"/>
  <c r="DK68" i="3" s="1"/>
  <c r="BX67" i="3"/>
  <c r="DR67" i="3" s="1"/>
  <c r="AV67" i="3"/>
  <c r="DN67" i="3" s="1"/>
  <c r="T67" i="3"/>
  <c r="DJ67" i="3" s="1"/>
  <c r="DQ84" i="3"/>
  <c r="DM84" i="3"/>
  <c r="DI84" i="3"/>
  <c r="DN68" i="3"/>
  <c r="DP67" i="3"/>
  <c r="DJ66" i="3"/>
  <c r="DL65" i="3"/>
  <c r="DN64" i="3"/>
  <c r="DP63" i="3"/>
  <c r="DJ62" i="3"/>
  <c r="DL61" i="3"/>
  <c r="DN60" i="3"/>
  <c r="DP59" i="3"/>
  <c r="DJ55" i="3"/>
  <c r="DQ47" i="3"/>
  <c r="DQ45" i="3"/>
  <c r="DQ43" i="3"/>
  <c r="DQ41" i="3"/>
  <c r="DQ39" i="3"/>
  <c r="DQ37" i="3"/>
  <c r="DQ35" i="3"/>
  <c r="DQ33" i="3"/>
  <c r="DQ31" i="3"/>
  <c r="DQ30" i="3"/>
  <c r="DQ28" i="3"/>
  <c r="DQ26" i="3"/>
  <c r="DQ24" i="3"/>
  <c r="DQ23" i="3"/>
  <c r="DP21" i="3"/>
  <c r="DQ18" i="3"/>
  <c r="DO16" i="3"/>
  <c r="DP13" i="3"/>
  <c r="DQ10" i="3"/>
  <c r="DO8" i="3"/>
  <c r="DP5" i="3"/>
  <c r="DQ49" i="3"/>
  <c r="M35" i="3"/>
  <c r="M31" i="3"/>
  <c r="M24" i="3"/>
  <c r="M21" i="3"/>
  <c r="M17" i="3"/>
  <c r="M13" i="3"/>
  <c r="M9" i="3"/>
  <c r="M34" i="3"/>
  <c r="M20" i="3"/>
  <c r="M16" i="3"/>
  <c r="M12" i="3"/>
  <c r="M8" i="3"/>
  <c r="M37" i="3"/>
  <c r="M33" i="3"/>
  <c r="M19" i="3"/>
  <c r="M15" i="3"/>
  <c r="M11" i="3"/>
  <c r="M7" i="3"/>
  <c r="N62" i="3"/>
  <c r="U62" i="3" s="1"/>
  <c r="AB62" i="3" s="1"/>
  <c r="AI62" i="3" s="1"/>
  <c r="AP62" i="3" s="1"/>
  <c r="AW62" i="3" s="1"/>
  <c r="BD62" i="3" s="1"/>
  <c r="BK62" i="3" s="1"/>
  <c r="BR62" i="3" s="1"/>
  <c r="BY62" i="3" s="1"/>
  <c r="CF62" i="3" s="1"/>
  <c r="CM62" i="3" s="1"/>
  <c r="CT62" i="3" s="1"/>
  <c r="DA62" i="3" s="1"/>
  <c r="M5" i="3"/>
  <c r="N84" i="3"/>
  <c r="U84" i="3" s="1"/>
  <c r="AB84" i="3" s="1"/>
  <c r="AI84" i="3" s="1"/>
  <c r="M36" i="3"/>
  <c r="M32" i="3"/>
  <c r="M29" i="3"/>
  <c r="M22" i="3"/>
  <c r="M14" i="3"/>
  <c r="M6" i="3"/>
  <c r="N58" i="3"/>
  <c r="U58" i="3" s="1"/>
  <c r="AB58" i="3" s="1"/>
  <c r="AI58" i="3" s="1"/>
  <c r="AP58" i="3" s="1"/>
  <c r="AW58" i="3" s="1"/>
  <c r="BC58" i="3" s="1"/>
  <c r="DO58" i="3" s="1"/>
  <c r="N68" i="3"/>
  <c r="U68" i="3" s="1"/>
  <c r="AB68" i="3" s="1"/>
  <c r="AI68" i="3" s="1"/>
  <c r="AP68" i="3" s="1"/>
  <c r="AW68" i="3" s="1"/>
  <c r="BD68" i="3" s="1"/>
  <c r="BK68" i="3" s="1"/>
  <c r="BR68" i="3" s="1"/>
  <c r="BY68" i="3" s="1"/>
  <c r="CF68" i="3" s="1"/>
  <c r="CM68" i="3" s="1"/>
  <c r="CT68" i="3" s="1"/>
  <c r="DA68" i="3" s="1"/>
  <c r="N67" i="3"/>
  <c r="U67" i="3" s="1"/>
  <c r="AB67" i="3" s="1"/>
  <c r="AI67" i="3" s="1"/>
  <c r="AP67" i="3" s="1"/>
  <c r="AW67" i="3" s="1"/>
  <c r="BD67" i="3" s="1"/>
  <c r="BK67" i="3" s="1"/>
  <c r="BR67" i="3" s="1"/>
  <c r="BY67" i="3" s="1"/>
  <c r="CF67" i="3" s="1"/>
  <c r="CM67" i="3" s="1"/>
  <c r="CT67" i="3" s="1"/>
  <c r="DA67" i="3" s="1"/>
  <c r="N66" i="3"/>
  <c r="U66" i="3" s="1"/>
  <c r="AB66" i="3" s="1"/>
  <c r="AI66" i="3" s="1"/>
  <c r="AP66" i="3" s="1"/>
  <c r="AW66" i="3" s="1"/>
  <c r="BD66" i="3" s="1"/>
  <c r="BK66" i="3" s="1"/>
  <c r="BR66" i="3" s="1"/>
  <c r="BY66" i="3" s="1"/>
  <c r="CF66" i="3" s="1"/>
  <c r="CM66" i="3" s="1"/>
  <c r="CT66" i="3" s="1"/>
  <c r="DA66" i="3" s="1"/>
  <c r="N56" i="3"/>
  <c r="U56" i="3" s="1"/>
  <c r="AB56" i="3" s="1"/>
  <c r="AI56" i="3" s="1"/>
  <c r="AP56" i="3" s="1"/>
  <c r="AW56" i="3" s="1"/>
  <c r="BD56" i="3" s="1"/>
  <c r="BK56" i="3" s="1"/>
  <c r="BR56" i="3" s="1"/>
  <c r="BY56" i="3" s="1"/>
  <c r="CF56" i="3" s="1"/>
  <c r="CM56" i="3" s="1"/>
  <c r="CT56" i="3" s="1"/>
  <c r="DA56" i="3" s="1"/>
  <c r="N60" i="3"/>
  <c r="U60" i="3" s="1"/>
  <c r="AB60" i="3" s="1"/>
  <c r="AI60" i="3" s="1"/>
  <c r="AP60" i="3" s="1"/>
  <c r="AW60" i="3" s="1"/>
  <c r="BD60" i="3" s="1"/>
  <c r="BK60" i="3" s="1"/>
  <c r="BR60" i="3" s="1"/>
  <c r="BY60" i="3" s="1"/>
  <c r="CF60" i="3" s="1"/>
  <c r="CM60" i="3" s="1"/>
  <c r="CT60" i="3" s="1"/>
  <c r="DA60" i="3" s="1"/>
  <c r="N63" i="3"/>
  <c r="U63" i="3" s="1"/>
  <c r="AB63" i="3" s="1"/>
  <c r="AI63" i="3" s="1"/>
  <c r="AP63" i="3" s="1"/>
  <c r="AW63" i="3" s="1"/>
  <c r="BD63" i="3" s="1"/>
  <c r="BK63" i="3" s="1"/>
  <c r="BR63" i="3" s="1"/>
  <c r="BY63" i="3" s="1"/>
  <c r="CF63" i="3" s="1"/>
  <c r="CM63" i="3" s="1"/>
  <c r="CT63" i="3" s="1"/>
  <c r="DA63" i="3" s="1"/>
  <c r="N59" i="3"/>
  <c r="U59" i="3" s="1"/>
  <c r="AB59" i="3" s="1"/>
  <c r="AI59" i="3" s="1"/>
  <c r="AP59" i="3" s="1"/>
  <c r="AW59" i="3" s="1"/>
  <c r="BD59" i="3" s="1"/>
  <c r="BK59" i="3" s="1"/>
  <c r="BR59" i="3" s="1"/>
  <c r="BY59" i="3" s="1"/>
  <c r="CF59" i="3" s="1"/>
  <c r="CM59" i="3" s="1"/>
  <c r="CT59" i="3" s="1"/>
  <c r="DA59" i="3" s="1"/>
  <c r="N64" i="3"/>
  <c r="U64" i="3" s="1"/>
  <c r="AB64" i="3" s="1"/>
  <c r="AI64" i="3" s="1"/>
  <c r="AP64" i="3" s="1"/>
  <c r="AW64" i="3" s="1"/>
  <c r="BD64" i="3" s="1"/>
  <c r="BK64" i="3" s="1"/>
  <c r="BR64" i="3" s="1"/>
  <c r="BY64" i="3" s="1"/>
  <c r="CF64" i="3" s="1"/>
  <c r="CM64" i="3" s="1"/>
  <c r="CT64" i="3" s="1"/>
  <c r="DA64" i="3" s="1"/>
  <c r="N57" i="3"/>
  <c r="U57" i="3" s="1"/>
  <c r="AB57" i="3" s="1"/>
  <c r="AI57" i="3" s="1"/>
  <c r="AP57" i="3" s="1"/>
  <c r="AW57" i="3" s="1"/>
  <c r="BD57" i="3" s="1"/>
  <c r="BK57" i="3" s="1"/>
  <c r="BR57" i="3" s="1"/>
  <c r="BY57" i="3" s="1"/>
  <c r="CF57" i="3" s="1"/>
  <c r="CM57" i="3" s="1"/>
  <c r="CT57" i="3" s="1"/>
  <c r="DA57" i="3" s="1"/>
  <c r="N65" i="3"/>
  <c r="U65" i="3" s="1"/>
  <c r="AB65" i="3" s="1"/>
  <c r="AI65" i="3" s="1"/>
  <c r="AP65" i="3" s="1"/>
  <c r="AW65" i="3" s="1"/>
  <c r="BD65" i="3" s="1"/>
  <c r="BK65" i="3" s="1"/>
  <c r="BR65" i="3" s="1"/>
  <c r="BY65" i="3" s="1"/>
  <c r="CF65" i="3" s="1"/>
  <c r="CM65" i="3" s="1"/>
  <c r="CT65" i="3" s="1"/>
  <c r="DA65" i="3" s="1"/>
  <c r="N61" i="3"/>
  <c r="U61" i="3" s="1"/>
  <c r="AB61" i="3" s="1"/>
  <c r="AI61" i="3" s="1"/>
  <c r="AP61" i="3" s="1"/>
  <c r="AW61" i="3" s="1"/>
  <c r="BD61" i="3" s="1"/>
  <c r="BK61" i="3" s="1"/>
  <c r="BR61" i="3" s="1"/>
  <c r="BY61" i="3" s="1"/>
  <c r="CF61" i="3" s="1"/>
  <c r="CM61" i="3" s="1"/>
  <c r="CT61" i="3" s="1"/>
  <c r="DA61" i="3" s="1"/>
  <c r="EF46" i="3" l="1"/>
  <c r="EG46" i="3"/>
  <c r="EH46" i="3"/>
  <c r="EI46" i="3" s="1"/>
  <c r="EE46" i="3"/>
  <c r="EG31" i="3"/>
  <c r="EE31" i="3"/>
  <c r="EF31" i="3"/>
  <c r="EH31" i="3"/>
  <c r="EI31" i="3" s="1"/>
  <c r="EG16" i="3"/>
  <c r="EF16" i="3"/>
  <c r="EH16" i="3"/>
  <c r="EI16" i="3" s="1"/>
  <c r="EE16" i="3"/>
  <c r="EG9" i="3"/>
  <c r="EF9" i="3"/>
  <c r="EE9" i="3"/>
  <c r="EH9" i="3"/>
  <c r="EI9" i="3" s="1"/>
  <c r="EF60" i="3"/>
  <c r="EE60" i="3"/>
  <c r="EH60" i="3"/>
  <c r="EI60" i="3" s="1"/>
  <c r="EG60" i="3"/>
  <c r="EF39" i="3"/>
  <c r="EE39" i="3"/>
  <c r="EH39" i="3"/>
  <c r="EI39" i="3" s="1"/>
  <c r="EG39" i="3"/>
  <c r="DY84" i="3"/>
  <c r="DZ84" i="3"/>
  <c r="EB84" i="3"/>
  <c r="EA84" i="3"/>
  <c r="EC84" i="3" s="1"/>
  <c r="EF54" i="3"/>
  <c r="EG54" i="3"/>
  <c r="EE54" i="3"/>
  <c r="EH54" i="3"/>
  <c r="EI54" i="3" s="1"/>
  <c r="EG32" i="3"/>
  <c r="EF32" i="3"/>
  <c r="EE32" i="3"/>
  <c r="EH32" i="3"/>
  <c r="EI32" i="3" s="1"/>
  <c r="EG18" i="3"/>
  <c r="EF18" i="3"/>
  <c r="EH18" i="3"/>
  <c r="EI18" i="3" s="1"/>
  <c r="EE18" i="3"/>
  <c r="EG25" i="3"/>
  <c r="EF25" i="3"/>
  <c r="EE25" i="3"/>
  <c r="EH25" i="3"/>
  <c r="EI25" i="3" s="1"/>
  <c r="DY60" i="3"/>
  <c r="EA60" i="3"/>
  <c r="EC60" i="3" s="1"/>
  <c r="EB60" i="3"/>
  <c r="DZ60" i="3"/>
  <c r="DY59" i="3"/>
  <c r="EA59" i="3"/>
  <c r="EC59" i="3" s="1"/>
  <c r="DZ59" i="3"/>
  <c r="EB59" i="3"/>
  <c r="DY62" i="3"/>
  <c r="DZ62" i="3"/>
  <c r="EA62" i="3"/>
  <c r="EC62" i="3" s="1"/>
  <c r="EB62" i="3"/>
  <c r="EF47" i="3"/>
  <c r="EE47" i="3"/>
  <c r="EH47" i="3"/>
  <c r="EI47" i="3" s="1"/>
  <c r="EG47" i="3"/>
  <c r="EF42" i="3"/>
  <c r="EE42" i="3"/>
  <c r="EG42" i="3"/>
  <c r="EH42" i="3"/>
  <c r="EI42" i="3" s="1"/>
  <c r="EF40" i="3"/>
  <c r="EG40" i="3"/>
  <c r="EH40" i="3"/>
  <c r="EI40" i="3" s="1"/>
  <c r="EE40" i="3"/>
  <c r="EF65" i="3"/>
  <c r="EE65" i="3"/>
  <c r="EG65" i="3"/>
  <c r="EH65" i="3"/>
  <c r="EI65" i="3" s="1"/>
  <c r="EF50" i="3"/>
  <c r="EE50" i="3"/>
  <c r="EG50" i="3"/>
  <c r="EH50" i="3"/>
  <c r="EI50" i="3" s="1"/>
  <c r="EG10" i="3"/>
  <c r="EF10" i="3"/>
  <c r="EH10" i="3"/>
  <c r="EI10" i="3" s="1"/>
  <c r="EE10" i="3"/>
  <c r="EF51" i="3"/>
  <c r="EH51" i="3"/>
  <c r="EI51" i="3" s="1"/>
  <c r="EE51" i="3"/>
  <c r="EG51" i="3"/>
  <c r="DY63" i="3"/>
  <c r="EB63" i="3"/>
  <c r="DZ63" i="3"/>
  <c r="EA63" i="3"/>
  <c r="EC63" i="3" s="1"/>
  <c r="EF45" i="3"/>
  <c r="EG45" i="3"/>
  <c r="EE45" i="3"/>
  <c r="EH45" i="3"/>
  <c r="EI45" i="3" s="1"/>
  <c r="EG30" i="3"/>
  <c r="EF30" i="3"/>
  <c r="EE30" i="3"/>
  <c r="EH30" i="3"/>
  <c r="EI30" i="3" s="1"/>
  <c r="EF62" i="3"/>
  <c r="EE62" i="3"/>
  <c r="EG62" i="3"/>
  <c r="EH62" i="3"/>
  <c r="EI62" i="3" s="1"/>
  <c r="EG7" i="3"/>
  <c r="EE7" i="3"/>
  <c r="EF7" i="3"/>
  <c r="EH7" i="3"/>
  <c r="EI7" i="3" s="1"/>
  <c r="EF68" i="3"/>
  <c r="EE68" i="3"/>
  <c r="EH68" i="3"/>
  <c r="EI68" i="3" s="1"/>
  <c r="EG68" i="3"/>
  <c r="EF58" i="3"/>
  <c r="EG58" i="3"/>
  <c r="EH58" i="3"/>
  <c r="EI58" i="3" s="1"/>
  <c r="EE58" i="3"/>
  <c r="EG33" i="3"/>
  <c r="EE33" i="3"/>
  <c r="EF33" i="3"/>
  <c r="EH33" i="3"/>
  <c r="EI33" i="3" s="1"/>
  <c r="EG26" i="3"/>
  <c r="EF26" i="3"/>
  <c r="EH26" i="3"/>
  <c r="EI26" i="3" s="1"/>
  <c r="EE26" i="3"/>
  <c r="EF66" i="3"/>
  <c r="EE66" i="3"/>
  <c r="EG66" i="3"/>
  <c r="EH66" i="3"/>
  <c r="EI66" i="3" s="1"/>
  <c r="EF44" i="3"/>
  <c r="EG44" i="3"/>
  <c r="EH44" i="3"/>
  <c r="EI44" i="3" s="1"/>
  <c r="EE44" i="3"/>
  <c r="DY68" i="3"/>
  <c r="DZ68" i="3"/>
  <c r="EA68" i="3"/>
  <c r="EC68" i="3" s="1"/>
  <c r="EB68" i="3"/>
  <c r="EF67" i="3"/>
  <c r="EG67" i="3"/>
  <c r="EH67" i="3"/>
  <c r="EI67" i="3" s="1"/>
  <c r="EE67" i="3"/>
  <c r="EG15" i="3"/>
  <c r="EH15" i="3"/>
  <c r="EI15" i="3" s="1"/>
  <c r="EE15" i="3"/>
  <c r="EF15" i="3"/>
  <c r="EF55" i="3"/>
  <c r="EE55" i="3"/>
  <c r="EG55" i="3"/>
  <c r="EH55" i="3"/>
  <c r="EI55" i="3" s="1"/>
  <c r="EF43" i="3"/>
  <c r="EG43" i="3"/>
  <c r="EE43" i="3"/>
  <c r="EH43" i="3"/>
  <c r="EI43" i="3" s="1"/>
  <c r="EF48" i="3"/>
  <c r="EG48" i="3"/>
  <c r="EH48" i="3"/>
  <c r="EI48" i="3" s="1"/>
  <c r="EE48" i="3"/>
  <c r="EF41" i="3"/>
  <c r="EG41" i="3"/>
  <c r="EE41" i="3"/>
  <c r="EH41" i="3"/>
  <c r="EI41" i="3" s="1"/>
  <c r="EG17" i="3"/>
  <c r="EE17" i="3"/>
  <c r="EF17" i="3"/>
  <c r="EH17" i="3"/>
  <c r="EI17" i="3" s="1"/>
  <c r="EF57" i="3"/>
  <c r="EG57" i="3"/>
  <c r="EH57" i="3"/>
  <c r="EI57" i="3" s="1"/>
  <c r="EE57" i="3"/>
  <c r="EG38" i="3"/>
  <c r="EF38" i="3"/>
  <c r="EH38" i="3"/>
  <c r="EI38" i="3" s="1"/>
  <c r="EE38" i="3"/>
  <c r="EG23" i="3"/>
  <c r="EH23" i="3"/>
  <c r="EI23" i="3" s="1"/>
  <c r="EF23" i="3"/>
  <c r="EE23" i="3"/>
  <c r="EG27" i="3"/>
  <c r="EH27" i="3"/>
  <c r="EI27" i="3" s="1"/>
  <c r="EF27" i="3"/>
  <c r="EE27" i="3"/>
  <c r="EF84" i="3"/>
  <c r="EE84" i="3"/>
  <c r="EH84" i="3"/>
  <c r="EI84" i="3" s="1"/>
  <c r="EG84" i="3"/>
  <c r="EG28" i="3"/>
  <c r="EF28" i="3"/>
  <c r="EE28" i="3"/>
  <c r="EH28" i="3"/>
  <c r="EI28" i="3" s="1"/>
  <c r="EF52" i="3"/>
  <c r="EE52" i="3"/>
  <c r="EG52" i="3"/>
  <c r="EH52" i="3"/>
  <c r="EI52" i="3" s="1"/>
  <c r="DY64" i="3"/>
  <c r="EA64" i="3"/>
  <c r="EC64" i="3" s="1"/>
  <c r="DZ64" i="3"/>
  <c r="EB64" i="3"/>
  <c r="DY66" i="3"/>
  <c r="DZ66" i="3"/>
  <c r="EB66" i="3"/>
  <c r="EA66" i="3"/>
  <c r="EC66" i="3" s="1"/>
  <c r="DY67" i="3"/>
  <c r="DZ67" i="3"/>
  <c r="EA67" i="3"/>
  <c r="EC67" i="3" s="1"/>
  <c r="EB67" i="3"/>
  <c r="EB65" i="3"/>
  <c r="EA65" i="3"/>
  <c r="EC65" i="3" s="1"/>
  <c r="DZ65" i="3"/>
  <c r="DY65" i="3"/>
  <c r="EG24" i="3"/>
  <c r="EF24" i="3"/>
  <c r="EH24" i="3"/>
  <c r="EI24" i="3" s="1"/>
  <c r="EE24" i="3"/>
  <c r="EF64" i="3"/>
  <c r="EE64" i="3"/>
  <c r="EH64" i="3"/>
  <c r="EI64" i="3" s="1"/>
  <c r="EG64" i="3"/>
  <c r="EF53" i="3"/>
  <c r="EE53" i="3"/>
  <c r="EG53" i="3"/>
  <c r="EH53" i="3"/>
  <c r="EI53" i="3" s="1"/>
  <c r="EB61" i="3"/>
  <c r="DZ61" i="3"/>
  <c r="DY61" i="3"/>
  <c r="EA61" i="3"/>
  <c r="EC61" i="3" s="1"/>
  <c r="EG13" i="3"/>
  <c r="EH13" i="3"/>
  <c r="EI13" i="3" s="1"/>
  <c r="EE13" i="3"/>
  <c r="EF13" i="3"/>
  <c r="EG8" i="3"/>
  <c r="EE8" i="3"/>
  <c r="EF8" i="3"/>
  <c r="EH8" i="3"/>
  <c r="EI8" i="3" s="1"/>
  <c r="EF56" i="3"/>
  <c r="EE56" i="3"/>
  <c r="EG56" i="3"/>
  <c r="EH56" i="3"/>
  <c r="EI56" i="3" s="1"/>
  <c r="EF49" i="3"/>
  <c r="EE49" i="3"/>
  <c r="EG49" i="3"/>
  <c r="EH49" i="3"/>
  <c r="EI49" i="3" s="1"/>
  <c r="DR5" i="3"/>
  <c r="EE5" i="3"/>
  <c r="EH5" i="3"/>
  <c r="EI5" i="3" s="1"/>
  <c r="EG5" i="3"/>
  <c r="EF5" i="3"/>
  <c r="BD58" i="3"/>
  <c r="BK58" i="3" s="1"/>
  <c r="BR58" i="3" s="1"/>
  <c r="BY58" i="3" s="1"/>
  <c r="CF58" i="3" s="1"/>
  <c r="CM58" i="3" s="1"/>
  <c r="CT58" i="3" s="1"/>
  <c r="DA58" i="3" s="1"/>
  <c r="BJ56" i="3"/>
  <c r="DP56" i="3" s="1"/>
  <c r="BC57" i="3"/>
  <c r="DO57" i="3" s="1"/>
  <c r="DY57" i="3" s="1"/>
  <c r="BC56" i="3"/>
  <c r="DO56" i="3" s="1"/>
  <c r="BJ57" i="3"/>
  <c r="DP57" i="3" s="1"/>
  <c r="G232" i="2"/>
  <c r="EB56" i="3" l="1"/>
  <c r="DY56" i="3"/>
  <c r="EA56" i="3"/>
  <c r="EC56" i="3" s="1"/>
  <c r="DZ56" i="3"/>
  <c r="EB57" i="3"/>
  <c r="EA57" i="3"/>
  <c r="EC57" i="3" s="1"/>
  <c r="DZ57" i="3"/>
  <c r="BJ58" i="3"/>
  <c r="DP58" i="3" s="1"/>
  <c r="L28" i="2"/>
  <c r="L27" i="2"/>
  <c r="L26" i="2"/>
  <c r="L25" i="2"/>
  <c r="L24" i="2"/>
  <c r="L23" i="2"/>
  <c r="L22" i="2"/>
  <c r="L21" i="2"/>
  <c r="L20" i="2"/>
  <c r="L19" i="2"/>
  <c r="L18" i="2"/>
  <c r="L17" i="2"/>
  <c r="I28" i="2"/>
  <c r="I27" i="2"/>
  <c r="I26" i="2"/>
  <c r="I25" i="2"/>
  <c r="I24" i="2"/>
  <c r="I23" i="2"/>
  <c r="I22" i="2"/>
  <c r="I21" i="2"/>
  <c r="I20" i="2"/>
  <c r="I19" i="2"/>
  <c r="I18" i="2"/>
  <c r="I17" i="2"/>
  <c r="F28" i="2"/>
  <c r="F27" i="2"/>
  <c r="F26" i="2"/>
  <c r="F25" i="2"/>
  <c r="F24" i="2"/>
  <c r="F23" i="2"/>
  <c r="F22" i="2"/>
  <c r="F21" i="2"/>
  <c r="F20" i="2"/>
  <c r="F19" i="2"/>
  <c r="F18" i="2"/>
  <c r="F17" i="2"/>
  <c r="C28" i="2"/>
  <c r="C27" i="2"/>
  <c r="C26" i="2"/>
  <c r="C25" i="2"/>
  <c r="C24" i="2"/>
  <c r="C23" i="2"/>
  <c r="C22" i="2"/>
  <c r="C21" i="2"/>
  <c r="C20" i="2"/>
  <c r="C19" i="2"/>
  <c r="C18" i="2"/>
  <c r="C17" i="2"/>
  <c r="J4" i="2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Y58" i="3" l="1"/>
  <c r="DZ58" i="3"/>
  <c r="EA58" i="3"/>
  <c r="EC58" i="3" s="1"/>
  <c r="EB58" i="3"/>
  <c r="DN49" i="3"/>
  <c r="DN44" i="3"/>
  <c r="DN43" i="3"/>
  <c r="DN42" i="3"/>
  <c r="DN37" i="3"/>
  <c r="DN36" i="3"/>
  <c r="DN35" i="3"/>
  <c r="DN33" i="3"/>
  <c r="DN32" i="3"/>
  <c r="DN30" i="3"/>
  <c r="DN29" i="3"/>
  <c r="DN28" i="3"/>
  <c r="DN24" i="3"/>
  <c r="DN20" i="3"/>
  <c r="DN19" i="3"/>
  <c r="DN18" i="3"/>
  <c r="N13" i="3" l="1"/>
  <c r="U13" i="3" s="1"/>
  <c r="AA13" i="3" s="1"/>
  <c r="N8" i="3"/>
  <c r="U8" i="3" s="1"/>
  <c r="AB8" i="3" s="1"/>
  <c r="AH8" i="3" s="1"/>
  <c r="N16" i="3"/>
  <c r="T16" i="3" s="1"/>
  <c r="DI5" i="3"/>
  <c r="N24" i="3"/>
  <c r="N48" i="3"/>
  <c r="U48" i="3" s="1"/>
  <c r="N46" i="3"/>
  <c r="U46" i="3" s="1"/>
  <c r="N17" i="3"/>
  <c r="N54" i="3"/>
  <c r="U54" i="3" s="1"/>
  <c r="AB54" i="3" s="1"/>
  <c r="AI54" i="3" s="1"/>
  <c r="AP54" i="3" s="1"/>
  <c r="AW54" i="3" s="1"/>
  <c r="BC54" i="3" s="1"/>
  <c r="DO54" i="3" s="1"/>
  <c r="N26" i="3"/>
  <c r="U26" i="3" s="1"/>
  <c r="AB26" i="3" s="1"/>
  <c r="AI26" i="3" s="1"/>
  <c r="AO26" i="3" s="1"/>
  <c r="N20" i="3"/>
  <c r="T20" i="3" s="1"/>
  <c r="N28" i="3"/>
  <c r="U28" i="3" s="1"/>
  <c r="N31" i="3"/>
  <c r="N35" i="3"/>
  <c r="U35" i="3" s="1"/>
  <c r="N43" i="3"/>
  <c r="U43" i="3" s="1"/>
  <c r="AB43" i="3" s="1"/>
  <c r="AH43" i="3" s="1"/>
  <c r="N52" i="3"/>
  <c r="U52" i="3" s="1"/>
  <c r="AB52" i="3" s="1"/>
  <c r="AI52" i="3" s="1"/>
  <c r="AP52" i="3" s="1"/>
  <c r="AW52" i="3" s="1"/>
  <c r="BC52" i="3" s="1"/>
  <c r="DO52" i="3" s="1"/>
  <c r="N50" i="3"/>
  <c r="U50" i="3" s="1"/>
  <c r="AB50" i="3" s="1"/>
  <c r="AI50" i="3" s="1"/>
  <c r="AP50" i="3" s="1"/>
  <c r="AW50" i="3" s="1"/>
  <c r="BC50" i="3" s="1"/>
  <c r="DO50" i="3" s="1"/>
  <c r="N41" i="3"/>
  <c r="U41" i="3" s="1"/>
  <c r="AB41" i="3" s="1"/>
  <c r="AI41" i="3" s="1"/>
  <c r="AP41" i="3" s="1"/>
  <c r="AV41" i="3" s="1"/>
  <c r="N55" i="3"/>
  <c r="U55" i="3" s="1"/>
  <c r="AB55" i="3" s="1"/>
  <c r="AI55" i="3" s="1"/>
  <c r="AP55" i="3" s="1"/>
  <c r="AW55" i="3" s="1"/>
  <c r="BC55" i="3" s="1"/>
  <c r="DO55" i="3" s="1"/>
  <c r="N42" i="3"/>
  <c r="U42" i="3" s="1"/>
  <c r="N47" i="3"/>
  <c r="U47" i="3" s="1"/>
  <c r="AB47" i="3" s="1"/>
  <c r="AI47" i="3" s="1"/>
  <c r="AP47" i="3" s="1"/>
  <c r="AV47" i="3" s="1"/>
  <c r="N51" i="3"/>
  <c r="U51" i="3" s="1"/>
  <c r="N34" i="3"/>
  <c r="T34" i="3" s="1"/>
  <c r="N27" i="3"/>
  <c r="U27" i="3" s="1"/>
  <c r="AB27" i="3" s="1"/>
  <c r="AI27" i="3" s="1"/>
  <c r="AP27" i="3" s="1"/>
  <c r="AV27" i="3" s="1"/>
  <c r="N39" i="3"/>
  <c r="U39" i="3" s="1"/>
  <c r="N38" i="3"/>
  <c r="U38" i="3" s="1"/>
  <c r="N21" i="3"/>
  <c r="N37" i="3"/>
  <c r="N19" i="3"/>
  <c r="T19" i="3" s="1"/>
  <c r="N53" i="3"/>
  <c r="U53" i="3" s="1"/>
  <c r="AB53" i="3" s="1"/>
  <c r="AI53" i="3" s="1"/>
  <c r="AP53" i="3" s="1"/>
  <c r="AW53" i="3" s="1"/>
  <c r="BC53" i="3" s="1"/>
  <c r="DO53" i="3" s="1"/>
  <c r="N9" i="3"/>
  <c r="T9" i="3" s="1"/>
  <c r="N11" i="3"/>
  <c r="T11" i="3" s="1"/>
  <c r="N15" i="3"/>
  <c r="T15" i="3" s="1"/>
  <c r="N23" i="3"/>
  <c r="N30" i="3"/>
  <c r="T30" i="3" s="1"/>
  <c r="N12" i="3"/>
  <c r="T12" i="3" s="1"/>
  <c r="N45" i="3"/>
  <c r="U45" i="3" s="1"/>
  <c r="AB45" i="3" s="1"/>
  <c r="AI45" i="3" s="1"/>
  <c r="AO45" i="3" s="1"/>
  <c r="N49" i="3"/>
  <c r="U49" i="3" s="1"/>
  <c r="N33" i="3"/>
  <c r="N6" i="3"/>
  <c r="T6" i="3" s="1"/>
  <c r="N10" i="3"/>
  <c r="U10" i="3" s="1"/>
  <c r="AA10" i="3" s="1"/>
  <c r="N14" i="3"/>
  <c r="T14" i="3" s="1"/>
  <c r="N18" i="3"/>
  <c r="U18" i="3" s="1"/>
  <c r="N22" i="3"/>
  <c r="T22" i="3" s="1"/>
  <c r="N25" i="3"/>
  <c r="U25" i="3" s="1"/>
  <c r="N29" i="3"/>
  <c r="N32" i="3"/>
  <c r="N36" i="3"/>
  <c r="N40" i="3"/>
  <c r="U40" i="3" s="1"/>
  <c r="N44" i="3"/>
  <c r="U44" i="3" s="1"/>
  <c r="N7" i="3"/>
  <c r="U7" i="3" s="1"/>
  <c r="AA7" i="3" s="1"/>
  <c r="N5" i="3"/>
  <c r="U5" i="3" s="1"/>
  <c r="AA5" i="3" s="1"/>
  <c r="U37" i="3" l="1"/>
  <c r="T37" i="3"/>
  <c r="AB28" i="3"/>
  <c r="AI28" i="3" s="1"/>
  <c r="AP28" i="3" s="1"/>
  <c r="AW28" i="3" s="1"/>
  <c r="BD28" i="3" s="1"/>
  <c r="BK28" i="3" s="1"/>
  <c r="BR28" i="3" s="1"/>
  <c r="BY28" i="3" s="1"/>
  <c r="CF28" i="3" s="1"/>
  <c r="CM28" i="3" s="1"/>
  <c r="CT28" i="3" s="1"/>
  <c r="DA28" i="3" s="1"/>
  <c r="AA28" i="3"/>
  <c r="U36" i="3"/>
  <c r="AB36" i="3" s="1"/>
  <c r="AI36" i="3" s="1"/>
  <c r="AP36" i="3" s="1"/>
  <c r="AW36" i="3" s="1"/>
  <c r="BD36" i="3" s="1"/>
  <c r="BK36" i="3" s="1"/>
  <c r="BR36" i="3" s="1"/>
  <c r="BY36" i="3" s="1"/>
  <c r="CF36" i="3" s="1"/>
  <c r="CM36" i="3" s="1"/>
  <c r="CT36" i="3" s="1"/>
  <c r="DA36" i="3" s="1"/>
  <c r="T36" i="3"/>
  <c r="U32" i="3"/>
  <c r="T32" i="3"/>
  <c r="U33" i="3"/>
  <c r="T33" i="3"/>
  <c r="U21" i="3"/>
  <c r="AB21" i="3" s="1"/>
  <c r="AI21" i="3" s="1"/>
  <c r="AP21" i="3" s="1"/>
  <c r="AV21" i="3" s="1"/>
  <c r="DN21" i="3" s="1"/>
  <c r="T21" i="3"/>
  <c r="U17" i="3"/>
  <c r="T17" i="3"/>
  <c r="U24" i="3"/>
  <c r="AB24" i="3" s="1"/>
  <c r="AI24" i="3" s="1"/>
  <c r="AP24" i="3" s="1"/>
  <c r="AW24" i="3" s="1"/>
  <c r="BD24" i="3" s="1"/>
  <c r="BK24" i="3" s="1"/>
  <c r="BR24" i="3" s="1"/>
  <c r="BY24" i="3" s="1"/>
  <c r="CF24" i="3" s="1"/>
  <c r="CM24" i="3" s="1"/>
  <c r="CT24" i="3" s="1"/>
  <c r="DA24" i="3" s="1"/>
  <c r="T24" i="3"/>
  <c r="U29" i="3"/>
  <c r="T29" i="3"/>
  <c r="U23" i="3"/>
  <c r="AB23" i="3" s="1"/>
  <c r="AI23" i="3" s="1"/>
  <c r="AP23" i="3" s="1"/>
  <c r="AV23" i="3" s="1"/>
  <c r="DN23" i="3" s="1"/>
  <c r="T23" i="3"/>
  <c r="AB38" i="3"/>
  <c r="AH38" i="3" s="1"/>
  <c r="AA38" i="3"/>
  <c r="AB35" i="3"/>
  <c r="AI35" i="3" s="1"/>
  <c r="AO35" i="3" s="1"/>
  <c r="AA35" i="3"/>
  <c r="AB39" i="3"/>
  <c r="AH39" i="3" s="1"/>
  <c r="AA39" i="3"/>
  <c r="U31" i="3"/>
  <c r="AA31" i="3" s="1"/>
  <c r="T31" i="3"/>
  <c r="BD52" i="3"/>
  <c r="BJ52" i="3" s="1"/>
  <c r="DP52" i="3" s="1"/>
  <c r="DZ52" i="3" s="1"/>
  <c r="BD54" i="3"/>
  <c r="BJ54" i="3" s="1"/>
  <c r="DP54" i="3" s="1"/>
  <c r="DY54" i="3" s="1"/>
  <c r="BD55" i="3"/>
  <c r="BJ55" i="3" s="1"/>
  <c r="DP55" i="3" s="1"/>
  <c r="DY55" i="3" s="1"/>
  <c r="BD53" i="3"/>
  <c r="BJ53" i="3" s="1"/>
  <c r="DP53" i="3" s="1"/>
  <c r="EA53" i="3" s="1"/>
  <c r="EC53" i="3" s="1"/>
  <c r="BD50" i="3"/>
  <c r="BJ50" i="3" s="1"/>
  <c r="DP50" i="3" s="1"/>
  <c r="DZ50" i="3" s="1"/>
  <c r="DN41" i="3"/>
  <c r="AW41" i="3"/>
  <c r="DN47" i="3"/>
  <c r="AW47" i="3"/>
  <c r="BD47" i="3" s="1"/>
  <c r="BK47" i="3" s="1"/>
  <c r="BR47" i="3" s="1"/>
  <c r="BY47" i="3" s="1"/>
  <c r="CF47" i="3" s="1"/>
  <c r="CM47" i="3" s="1"/>
  <c r="CT47" i="3" s="1"/>
  <c r="DA47" i="3" s="1"/>
  <c r="DN27" i="3"/>
  <c r="AW27" i="3"/>
  <c r="BD27" i="3" s="1"/>
  <c r="BK27" i="3" s="1"/>
  <c r="BR27" i="3" s="1"/>
  <c r="BY27" i="3" s="1"/>
  <c r="CF27" i="3" s="1"/>
  <c r="CM27" i="3" s="1"/>
  <c r="CT27" i="3" s="1"/>
  <c r="DA27" i="3" s="1"/>
  <c r="U16" i="3"/>
  <c r="AA16" i="3" s="1"/>
  <c r="AP26" i="3"/>
  <c r="AV26" i="3" s="1"/>
  <c r="AP45" i="3"/>
  <c r="AV45" i="3" s="1"/>
  <c r="AI8" i="3"/>
  <c r="AO8" i="3" s="1"/>
  <c r="AI43" i="3"/>
  <c r="AP43" i="3" s="1"/>
  <c r="AW43" i="3" s="1"/>
  <c r="BD43" i="3" s="1"/>
  <c r="BK43" i="3" s="1"/>
  <c r="BR43" i="3" s="1"/>
  <c r="BY43" i="3" s="1"/>
  <c r="CF43" i="3" s="1"/>
  <c r="CM43" i="3" s="1"/>
  <c r="CT43" i="3" s="1"/>
  <c r="DA43" i="3" s="1"/>
  <c r="AB13" i="3"/>
  <c r="AH13" i="3" s="1"/>
  <c r="AB5" i="3"/>
  <c r="AH5" i="3" s="1"/>
  <c r="AI38" i="3"/>
  <c r="AO38" i="3" s="1"/>
  <c r="U20" i="3"/>
  <c r="AA20" i="3" s="1"/>
  <c r="U34" i="3"/>
  <c r="AA34" i="3" s="1"/>
  <c r="U19" i="3"/>
  <c r="AA19" i="3" s="1"/>
  <c r="U11" i="3"/>
  <c r="AA11" i="3" s="1"/>
  <c r="U15" i="3"/>
  <c r="AA15" i="3" s="1"/>
  <c r="U12" i="3"/>
  <c r="AA12" i="3" s="1"/>
  <c r="U9" i="3"/>
  <c r="AA9" i="3" s="1"/>
  <c r="U30" i="3"/>
  <c r="AB30" i="3" s="1"/>
  <c r="AI30" i="3" s="1"/>
  <c r="AP30" i="3" s="1"/>
  <c r="AW30" i="3" s="1"/>
  <c r="BD30" i="3" s="1"/>
  <c r="BK30" i="3" s="1"/>
  <c r="BR30" i="3" s="1"/>
  <c r="BY30" i="3" s="1"/>
  <c r="CF30" i="3" s="1"/>
  <c r="CM30" i="3" s="1"/>
  <c r="CT30" i="3" s="1"/>
  <c r="DA30" i="3" s="1"/>
  <c r="U14" i="3"/>
  <c r="AA14" i="3" s="1"/>
  <c r="U6" i="3"/>
  <c r="AA6" i="3" s="1"/>
  <c r="U22" i="3"/>
  <c r="AB22" i="3" s="1"/>
  <c r="AI22" i="3" s="1"/>
  <c r="AO22" i="3" s="1"/>
  <c r="AB46" i="3"/>
  <c r="AI46" i="3" s="1"/>
  <c r="AO46" i="3" s="1"/>
  <c r="AP84" i="3"/>
  <c r="AW84" i="3" s="1"/>
  <c r="BD84" i="3" s="1"/>
  <c r="BK84" i="3" s="1"/>
  <c r="BR84" i="3" s="1"/>
  <c r="BY84" i="3" s="1"/>
  <c r="CF84" i="3" s="1"/>
  <c r="CM84" i="3" s="1"/>
  <c r="CT84" i="3" s="1"/>
  <c r="DA84" i="3" s="1"/>
  <c r="AB10" i="3"/>
  <c r="AH10" i="3" s="1"/>
  <c r="AB40" i="3"/>
  <c r="AH40" i="3" s="1"/>
  <c r="AB25" i="3"/>
  <c r="AI25" i="3" s="1"/>
  <c r="AO25" i="3" s="1"/>
  <c r="AB48" i="3"/>
  <c r="AI48" i="3" s="1"/>
  <c r="AP48" i="3" s="1"/>
  <c r="AV48" i="3" s="1"/>
  <c r="AB18" i="3"/>
  <c r="AH18" i="3" s="1"/>
  <c r="AB49" i="3"/>
  <c r="AI49" i="3" s="1"/>
  <c r="AP49" i="3" s="1"/>
  <c r="AW49" i="3" s="1"/>
  <c r="BC49" i="3" s="1"/>
  <c r="DO49" i="3" s="1"/>
  <c r="AB44" i="3"/>
  <c r="AH44" i="3" s="1"/>
  <c r="AB42" i="3"/>
  <c r="AH42" i="3" s="1"/>
  <c r="AB51" i="3"/>
  <c r="AI51" i="3" s="1"/>
  <c r="AP51" i="3" s="1"/>
  <c r="AW51" i="3" s="1"/>
  <c r="BC51" i="3" s="1"/>
  <c r="DO51" i="3" s="1"/>
  <c r="AB7" i="3"/>
  <c r="AH7" i="3" s="1"/>
  <c r="EB50" i="3" l="1"/>
  <c r="EB55" i="3"/>
  <c r="EB54" i="3"/>
  <c r="EB52" i="3"/>
  <c r="DY50" i="3"/>
  <c r="DY52" i="3"/>
  <c r="EA50" i="3"/>
  <c r="EC50" i="3" s="1"/>
  <c r="DZ53" i="3"/>
  <c r="DY53" i="3"/>
  <c r="EA54" i="3"/>
  <c r="EC54" i="3" s="1"/>
  <c r="EA55" i="3"/>
  <c r="EC55" i="3" s="1"/>
  <c r="EB53" i="3"/>
  <c r="DZ54" i="3"/>
  <c r="DZ55" i="3"/>
  <c r="EA52" i="3"/>
  <c r="EC52" i="3" s="1"/>
  <c r="AI39" i="3"/>
  <c r="AO39" i="3" s="1"/>
  <c r="AW21" i="3"/>
  <c r="BD21" i="3" s="1"/>
  <c r="BK21" i="3" s="1"/>
  <c r="BR21" i="3" s="1"/>
  <c r="BY21" i="3" s="1"/>
  <c r="CF21" i="3" s="1"/>
  <c r="CM21" i="3" s="1"/>
  <c r="CT21" i="3" s="1"/>
  <c r="DA21" i="3" s="1"/>
  <c r="AW23" i="3"/>
  <c r="BD23" i="3" s="1"/>
  <c r="BK23" i="3" s="1"/>
  <c r="BR23" i="3" s="1"/>
  <c r="BY23" i="3" s="1"/>
  <c r="CF23" i="3" s="1"/>
  <c r="CM23" i="3" s="1"/>
  <c r="CT23" i="3" s="1"/>
  <c r="DA23" i="3" s="1"/>
  <c r="AP35" i="3"/>
  <c r="AW35" i="3" s="1"/>
  <c r="BD35" i="3" s="1"/>
  <c r="BK35" i="3" s="1"/>
  <c r="BR35" i="3" s="1"/>
  <c r="BY35" i="3" s="1"/>
  <c r="CF35" i="3" s="1"/>
  <c r="CM35" i="3" s="1"/>
  <c r="CT35" i="3" s="1"/>
  <c r="DA35" i="3" s="1"/>
  <c r="AB32" i="3"/>
  <c r="AA32" i="3"/>
  <c r="AB31" i="3"/>
  <c r="AB29" i="3"/>
  <c r="AI29" i="3" s="1"/>
  <c r="AP29" i="3" s="1"/>
  <c r="AW29" i="3" s="1"/>
  <c r="BD29" i="3" s="1"/>
  <c r="BK29" i="3" s="1"/>
  <c r="BR29" i="3" s="1"/>
  <c r="BY29" i="3" s="1"/>
  <c r="CF29" i="3" s="1"/>
  <c r="CM29" i="3" s="1"/>
  <c r="CT29" i="3" s="1"/>
  <c r="DA29" i="3" s="1"/>
  <c r="AA29" i="3"/>
  <c r="AB17" i="3"/>
  <c r="AA17" i="3"/>
  <c r="AB33" i="3"/>
  <c r="AA33" i="3"/>
  <c r="AB37" i="3"/>
  <c r="AA37" i="3"/>
  <c r="BK52" i="3"/>
  <c r="BR52" i="3" s="1"/>
  <c r="BY52" i="3" s="1"/>
  <c r="CF52" i="3" s="1"/>
  <c r="CM52" i="3" s="1"/>
  <c r="CT52" i="3" s="1"/>
  <c r="DA52" i="3" s="1"/>
  <c r="BK54" i="3"/>
  <c r="BR54" i="3" s="1"/>
  <c r="BY54" i="3" s="1"/>
  <c r="CF54" i="3" s="1"/>
  <c r="CM54" i="3" s="1"/>
  <c r="CT54" i="3" s="1"/>
  <c r="DA54" i="3" s="1"/>
  <c r="BK55" i="3"/>
  <c r="BR55" i="3" s="1"/>
  <c r="BY55" i="3" s="1"/>
  <c r="CF55" i="3" s="1"/>
  <c r="CM55" i="3" s="1"/>
  <c r="CT55" i="3" s="1"/>
  <c r="DA55" i="3" s="1"/>
  <c r="BK53" i="3"/>
  <c r="BR53" i="3" s="1"/>
  <c r="BY53" i="3" s="1"/>
  <c r="CF53" i="3" s="1"/>
  <c r="CM53" i="3" s="1"/>
  <c r="CT53" i="3" s="1"/>
  <c r="DA53" i="3" s="1"/>
  <c r="BD51" i="3"/>
  <c r="BJ51" i="3" s="1"/>
  <c r="DP51" i="3" s="1"/>
  <c r="DY51" i="3" s="1"/>
  <c r="BK50" i="3"/>
  <c r="BR50" i="3" s="1"/>
  <c r="BY50" i="3" s="1"/>
  <c r="CF50" i="3" s="1"/>
  <c r="CM50" i="3" s="1"/>
  <c r="CT50" i="3" s="1"/>
  <c r="DA50" i="3" s="1"/>
  <c r="BD49" i="3"/>
  <c r="BJ49" i="3" s="1"/>
  <c r="DP49" i="3" s="1"/>
  <c r="BD41" i="3"/>
  <c r="BK41" i="3" s="1"/>
  <c r="BR41" i="3" s="1"/>
  <c r="BY41" i="3" s="1"/>
  <c r="CF41" i="3" s="1"/>
  <c r="CM41" i="3" s="1"/>
  <c r="CT41" i="3" s="1"/>
  <c r="DA41" i="3" s="1"/>
  <c r="DN45" i="3"/>
  <c r="AW45" i="3"/>
  <c r="BD45" i="3" s="1"/>
  <c r="BK45" i="3" s="1"/>
  <c r="BR45" i="3" s="1"/>
  <c r="BY45" i="3" s="1"/>
  <c r="CF45" i="3" s="1"/>
  <c r="CM45" i="3" s="1"/>
  <c r="CT45" i="3" s="1"/>
  <c r="DA45" i="3" s="1"/>
  <c r="DN48" i="3"/>
  <c r="AW48" i="3"/>
  <c r="DN26" i="3"/>
  <c r="AW26" i="3"/>
  <c r="BD26" i="3" s="1"/>
  <c r="BK26" i="3" s="1"/>
  <c r="BR26" i="3" s="1"/>
  <c r="BY26" i="3" s="1"/>
  <c r="CF26" i="3" s="1"/>
  <c r="CM26" i="3" s="1"/>
  <c r="CT26" i="3" s="1"/>
  <c r="DA26" i="3" s="1"/>
  <c r="AB16" i="3"/>
  <c r="AI16" i="3" s="1"/>
  <c r="AO16" i="3" s="1"/>
  <c r="AP25" i="3"/>
  <c r="AV25" i="3" s="1"/>
  <c r="AP46" i="3"/>
  <c r="AV46" i="3" s="1"/>
  <c r="AP38" i="3"/>
  <c r="AV38" i="3" s="1"/>
  <c r="AP22" i="3"/>
  <c r="AV22" i="3" s="1"/>
  <c r="AP8" i="3"/>
  <c r="AV8" i="3" s="1"/>
  <c r="AB14" i="3"/>
  <c r="AI14" i="3" s="1"/>
  <c r="AP14" i="3" s="1"/>
  <c r="AV14" i="3" s="1"/>
  <c r="AI5" i="3"/>
  <c r="AO5" i="3" s="1"/>
  <c r="AI42" i="3"/>
  <c r="AP42" i="3" s="1"/>
  <c r="AW42" i="3" s="1"/>
  <c r="BD42" i="3" s="1"/>
  <c r="BK42" i="3" s="1"/>
  <c r="BR42" i="3" s="1"/>
  <c r="BY42" i="3" s="1"/>
  <c r="CF42" i="3" s="1"/>
  <c r="CM42" i="3" s="1"/>
  <c r="CT42" i="3" s="1"/>
  <c r="DA42" i="3" s="1"/>
  <c r="AI44" i="3"/>
  <c r="AP44" i="3" s="1"/>
  <c r="AW44" i="3" s="1"/>
  <c r="BD44" i="3" s="1"/>
  <c r="BK44" i="3" s="1"/>
  <c r="BR44" i="3" s="1"/>
  <c r="BY44" i="3" s="1"/>
  <c r="CF44" i="3" s="1"/>
  <c r="CM44" i="3" s="1"/>
  <c r="CT44" i="3" s="1"/>
  <c r="DA44" i="3" s="1"/>
  <c r="AB12" i="3"/>
  <c r="AH12" i="3" s="1"/>
  <c r="AB15" i="3"/>
  <c r="AI15" i="3" s="1"/>
  <c r="AO15" i="3" s="1"/>
  <c r="AI10" i="3"/>
  <c r="AP10" i="3" s="1"/>
  <c r="AV10" i="3" s="1"/>
  <c r="AB19" i="3"/>
  <c r="AH19" i="3" s="1"/>
  <c r="AI7" i="3"/>
  <c r="AO7" i="3" s="1"/>
  <c r="AB34" i="3"/>
  <c r="AH34" i="3" s="1"/>
  <c r="AI13" i="3"/>
  <c r="AP13" i="3" s="1"/>
  <c r="AV13" i="3" s="1"/>
  <c r="AI18" i="3"/>
  <c r="AP18" i="3" s="1"/>
  <c r="AW18" i="3" s="1"/>
  <c r="BD18" i="3" s="1"/>
  <c r="BK18" i="3" s="1"/>
  <c r="BR18" i="3" s="1"/>
  <c r="BY18" i="3" s="1"/>
  <c r="CF18" i="3" s="1"/>
  <c r="CM18" i="3" s="1"/>
  <c r="CT18" i="3" s="1"/>
  <c r="DA18" i="3" s="1"/>
  <c r="AI40" i="3"/>
  <c r="AP40" i="3" s="1"/>
  <c r="AB6" i="3"/>
  <c r="AH6" i="3" s="1"/>
  <c r="AB9" i="3"/>
  <c r="AH9" i="3" s="1"/>
  <c r="AB11" i="3"/>
  <c r="AH11" i="3" s="1"/>
  <c r="AB20" i="3"/>
  <c r="AH20" i="3" s="1"/>
  <c r="EB51" i="3" l="1"/>
  <c r="EA51" i="3"/>
  <c r="EC51" i="3" s="1"/>
  <c r="DZ51" i="3"/>
  <c r="AP39" i="3"/>
  <c r="AV39" i="3" s="1"/>
  <c r="AW40" i="3"/>
  <c r="BD40" i="3" s="1"/>
  <c r="BK40" i="3" s="1"/>
  <c r="BR40" i="3" s="1"/>
  <c r="BY40" i="3" s="1"/>
  <c r="CF40" i="3" s="1"/>
  <c r="CM40" i="3" s="1"/>
  <c r="CT40" i="3" s="1"/>
  <c r="DA40" i="3" s="1"/>
  <c r="AV40" i="3"/>
  <c r="AI31" i="3"/>
  <c r="AH31" i="3"/>
  <c r="AH37" i="3"/>
  <c r="AI37" i="3"/>
  <c r="AH17" i="3"/>
  <c r="AI17" i="3"/>
  <c r="AH33" i="3"/>
  <c r="AI33" i="3"/>
  <c r="AH32" i="3"/>
  <c r="AI32" i="3"/>
  <c r="BK51" i="3"/>
  <c r="BR51" i="3" s="1"/>
  <c r="BY51" i="3" s="1"/>
  <c r="CF51" i="3" s="1"/>
  <c r="CM51" i="3" s="1"/>
  <c r="CT51" i="3" s="1"/>
  <c r="DA51" i="3" s="1"/>
  <c r="BK49" i="3"/>
  <c r="BR49" i="3" s="1"/>
  <c r="BY49" i="3" s="1"/>
  <c r="CF49" i="3" s="1"/>
  <c r="CM49" i="3" s="1"/>
  <c r="CT49" i="3" s="1"/>
  <c r="DA49" i="3" s="1"/>
  <c r="BD48" i="3"/>
  <c r="BK48" i="3" s="1"/>
  <c r="BR48" i="3" s="1"/>
  <c r="BY48" i="3" s="1"/>
  <c r="CF48" i="3" s="1"/>
  <c r="CM48" i="3" s="1"/>
  <c r="CT48" i="3" s="1"/>
  <c r="DA48" i="3" s="1"/>
  <c r="DN14" i="3"/>
  <c r="AW14" i="3"/>
  <c r="BD14" i="3" s="1"/>
  <c r="BK14" i="3" s="1"/>
  <c r="BR14" i="3" s="1"/>
  <c r="BY14" i="3" s="1"/>
  <c r="CF14" i="3" s="1"/>
  <c r="CM14" i="3" s="1"/>
  <c r="CT14" i="3" s="1"/>
  <c r="DA14" i="3" s="1"/>
  <c r="DN22" i="3"/>
  <c r="AW22" i="3"/>
  <c r="BD22" i="3" s="1"/>
  <c r="BK22" i="3" s="1"/>
  <c r="BR22" i="3" s="1"/>
  <c r="BY22" i="3" s="1"/>
  <c r="CF22" i="3" s="1"/>
  <c r="CM22" i="3" s="1"/>
  <c r="CT22" i="3" s="1"/>
  <c r="DA22" i="3" s="1"/>
  <c r="DN8" i="3"/>
  <c r="AW8" i="3"/>
  <c r="BD8" i="3" s="1"/>
  <c r="BK8" i="3" s="1"/>
  <c r="BR8" i="3" s="1"/>
  <c r="BY8" i="3" s="1"/>
  <c r="CF8" i="3" s="1"/>
  <c r="CM8" i="3" s="1"/>
  <c r="CT8" i="3" s="1"/>
  <c r="DA8" i="3" s="1"/>
  <c r="DN38" i="3"/>
  <c r="AW38" i="3"/>
  <c r="BD38" i="3" s="1"/>
  <c r="BK38" i="3" s="1"/>
  <c r="BR38" i="3" s="1"/>
  <c r="BY38" i="3" s="1"/>
  <c r="CF38" i="3" s="1"/>
  <c r="CM38" i="3" s="1"/>
  <c r="CT38" i="3" s="1"/>
  <c r="DA38" i="3" s="1"/>
  <c r="DN39" i="3"/>
  <c r="AW39" i="3"/>
  <c r="DN13" i="3"/>
  <c r="AW13" i="3"/>
  <c r="DN10" i="3"/>
  <c r="AW10" i="3"/>
  <c r="BD10" i="3" s="1"/>
  <c r="BK10" i="3" s="1"/>
  <c r="BR10" i="3" s="1"/>
  <c r="BY10" i="3" s="1"/>
  <c r="CF10" i="3" s="1"/>
  <c r="CM10" i="3" s="1"/>
  <c r="CT10" i="3" s="1"/>
  <c r="DA10" i="3" s="1"/>
  <c r="DN46" i="3"/>
  <c r="AW46" i="3"/>
  <c r="DN25" i="3"/>
  <c r="AW25" i="3"/>
  <c r="AP16" i="3"/>
  <c r="AV16" i="3" s="1"/>
  <c r="AP5" i="3"/>
  <c r="AV5" i="3" s="1"/>
  <c r="DM5" i="3"/>
  <c r="AP7" i="3"/>
  <c r="AV7" i="3" s="1"/>
  <c r="AP15" i="3"/>
  <c r="AV15" i="3" s="1"/>
  <c r="AI19" i="3"/>
  <c r="AO19" i="3" s="1"/>
  <c r="AI9" i="3"/>
  <c r="AO9" i="3" s="1"/>
  <c r="AI6" i="3"/>
  <c r="AO6" i="3" s="1"/>
  <c r="AI11" i="3"/>
  <c r="AI34" i="3"/>
  <c r="AO34" i="3" s="1"/>
  <c r="AI20" i="3"/>
  <c r="AO20" i="3" s="1"/>
  <c r="AI12" i="3"/>
  <c r="AO12" i="3" s="1"/>
  <c r="G230" i="2"/>
  <c r="G229" i="2"/>
  <c r="G228" i="2"/>
  <c r="G227" i="2"/>
  <c r="G226" i="2"/>
  <c r="G225" i="2"/>
  <c r="G224" i="2"/>
  <c r="G223" i="2"/>
  <c r="G222" i="2"/>
  <c r="G231" i="2"/>
  <c r="J17" i="2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G17" i="2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D17" i="2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O32" i="3" l="1"/>
  <c r="DM32" i="3" s="1"/>
  <c r="AP32" i="3"/>
  <c r="AW32" i="3" s="1"/>
  <c r="BD32" i="3" s="1"/>
  <c r="BK32" i="3" s="1"/>
  <c r="BR32" i="3" s="1"/>
  <c r="BY32" i="3" s="1"/>
  <c r="CF32" i="3" s="1"/>
  <c r="CM32" i="3" s="1"/>
  <c r="CT32" i="3" s="1"/>
  <c r="DA32" i="3" s="1"/>
  <c r="AO17" i="3"/>
  <c r="DM17" i="3" s="1"/>
  <c r="AP17" i="3"/>
  <c r="AO31" i="3"/>
  <c r="DM31" i="3" s="1"/>
  <c r="AP31" i="3"/>
  <c r="AO33" i="3"/>
  <c r="AP33" i="3"/>
  <c r="AW33" i="3" s="1"/>
  <c r="BD33" i="3" s="1"/>
  <c r="BK33" i="3" s="1"/>
  <c r="BR33" i="3" s="1"/>
  <c r="BY33" i="3" s="1"/>
  <c r="CF33" i="3" s="1"/>
  <c r="CM33" i="3" s="1"/>
  <c r="CT33" i="3" s="1"/>
  <c r="DA33" i="3" s="1"/>
  <c r="AO37" i="3"/>
  <c r="DM37" i="3" s="1"/>
  <c r="AP37" i="3"/>
  <c r="AW37" i="3" s="1"/>
  <c r="BD37" i="3" s="1"/>
  <c r="BK37" i="3" s="1"/>
  <c r="BR37" i="3" s="1"/>
  <c r="BY37" i="3" s="1"/>
  <c r="CF37" i="3" s="1"/>
  <c r="CM37" i="3" s="1"/>
  <c r="CT37" i="3" s="1"/>
  <c r="DA37" i="3" s="1"/>
  <c r="AP11" i="3"/>
  <c r="AO11" i="3"/>
  <c r="DM11" i="3" s="1"/>
  <c r="BD25" i="3"/>
  <c r="BK25" i="3" s="1"/>
  <c r="BR25" i="3" s="1"/>
  <c r="BY25" i="3" s="1"/>
  <c r="CF25" i="3" s="1"/>
  <c r="CM25" i="3" s="1"/>
  <c r="CT25" i="3" s="1"/>
  <c r="DA25" i="3" s="1"/>
  <c r="BD13" i="3"/>
  <c r="BK13" i="3" s="1"/>
  <c r="BR13" i="3" s="1"/>
  <c r="BY13" i="3" s="1"/>
  <c r="CF13" i="3" s="1"/>
  <c r="CM13" i="3" s="1"/>
  <c r="CT13" i="3" s="1"/>
  <c r="DA13" i="3" s="1"/>
  <c r="BD46" i="3"/>
  <c r="BK46" i="3" s="1"/>
  <c r="BR46" i="3" s="1"/>
  <c r="BY46" i="3" s="1"/>
  <c r="CF46" i="3" s="1"/>
  <c r="CM46" i="3" s="1"/>
  <c r="CT46" i="3" s="1"/>
  <c r="DA46" i="3" s="1"/>
  <c r="BD39" i="3"/>
  <c r="BK39" i="3" s="1"/>
  <c r="BR39" i="3" s="1"/>
  <c r="BY39" i="3" s="1"/>
  <c r="CF39" i="3" s="1"/>
  <c r="CM39" i="3" s="1"/>
  <c r="CT39" i="3" s="1"/>
  <c r="DA39" i="3" s="1"/>
  <c r="DN5" i="3"/>
  <c r="AW5" i="3"/>
  <c r="BD5" i="3" s="1"/>
  <c r="BK5" i="3" s="1"/>
  <c r="BR5" i="3" s="1"/>
  <c r="BY5" i="3" s="1"/>
  <c r="CF5" i="3" s="1"/>
  <c r="CM5" i="3" s="1"/>
  <c r="CT5" i="3" s="1"/>
  <c r="DA5" i="3" s="1"/>
  <c r="DN15" i="3"/>
  <c r="AW15" i="3"/>
  <c r="DN40" i="3"/>
  <c r="DN7" i="3"/>
  <c r="AW7" i="3"/>
  <c r="BD7" i="3" s="1"/>
  <c r="BK7" i="3" s="1"/>
  <c r="BR7" i="3" s="1"/>
  <c r="BY7" i="3" s="1"/>
  <c r="CF7" i="3" s="1"/>
  <c r="CM7" i="3" s="1"/>
  <c r="CT7" i="3" s="1"/>
  <c r="DA7" i="3" s="1"/>
  <c r="DN16" i="3"/>
  <c r="AW16" i="3"/>
  <c r="BD16" i="3" s="1"/>
  <c r="BK16" i="3" s="1"/>
  <c r="BR16" i="3" s="1"/>
  <c r="BY16" i="3" s="1"/>
  <c r="CF16" i="3" s="1"/>
  <c r="CM16" i="3" s="1"/>
  <c r="CT16" i="3" s="1"/>
  <c r="DA16" i="3" s="1"/>
  <c r="AP6" i="3"/>
  <c r="AV6" i="3" s="1"/>
  <c r="AP9" i="3"/>
  <c r="AV9" i="3" s="1"/>
  <c r="DM9" i="3"/>
  <c r="AP12" i="3"/>
  <c r="AV12" i="3" s="1"/>
  <c r="AP34" i="3"/>
  <c r="AV34" i="3" s="1"/>
  <c r="AP20" i="3"/>
  <c r="AW20" i="3" s="1"/>
  <c r="BD20" i="3" s="1"/>
  <c r="BK20" i="3" s="1"/>
  <c r="BR20" i="3" s="1"/>
  <c r="BY20" i="3" s="1"/>
  <c r="CF20" i="3" s="1"/>
  <c r="CM20" i="3" s="1"/>
  <c r="CT20" i="3" s="1"/>
  <c r="DA20" i="3" s="1"/>
  <c r="AP19" i="3"/>
  <c r="AW19" i="3" s="1"/>
  <c r="BD19" i="3" s="1"/>
  <c r="BK19" i="3" s="1"/>
  <c r="BR19" i="3" s="1"/>
  <c r="BY19" i="3" s="1"/>
  <c r="CF19" i="3" s="1"/>
  <c r="CM19" i="3" s="1"/>
  <c r="CT19" i="3" s="1"/>
  <c r="DA19" i="3" s="1"/>
  <c r="DJ37" i="3"/>
  <c r="DJ22" i="3"/>
  <c r="DJ14" i="3"/>
  <c r="DJ24" i="3"/>
  <c r="DM7" i="3"/>
  <c r="DK7" i="3"/>
  <c r="DL7" i="3"/>
  <c r="DJ8" i="3"/>
  <c r="DK8" i="3"/>
  <c r="DL8" i="3"/>
  <c r="DM8" i="3"/>
  <c r="DJ9" i="3"/>
  <c r="DK9" i="3"/>
  <c r="DL9" i="3"/>
  <c r="DJ10" i="3"/>
  <c r="DK10" i="3"/>
  <c r="DL10" i="3"/>
  <c r="DM10" i="3"/>
  <c r="DJ11" i="3"/>
  <c r="DK11" i="3"/>
  <c r="DL11" i="3"/>
  <c r="DK12" i="3"/>
  <c r="DL12" i="3"/>
  <c r="DM12" i="3"/>
  <c r="DJ13" i="3"/>
  <c r="DK13" i="3"/>
  <c r="DL13" i="3"/>
  <c r="DM13" i="3"/>
  <c r="DK14" i="3"/>
  <c r="DL14" i="3"/>
  <c r="DM14" i="3"/>
  <c r="DK15" i="3"/>
  <c r="DL15" i="3"/>
  <c r="DM15" i="3"/>
  <c r="DJ16" i="3"/>
  <c r="DK16" i="3"/>
  <c r="DL16" i="3"/>
  <c r="DM16" i="3"/>
  <c r="DJ17" i="3"/>
  <c r="DK17" i="3"/>
  <c r="DL17" i="3"/>
  <c r="DJ18" i="3"/>
  <c r="DK18" i="3"/>
  <c r="DL18" i="3"/>
  <c r="DM18" i="3"/>
  <c r="DJ19" i="3"/>
  <c r="DK19" i="3"/>
  <c r="DL19" i="3"/>
  <c r="DM19" i="3"/>
  <c r="DJ20" i="3"/>
  <c r="DK20" i="3"/>
  <c r="DL20" i="3"/>
  <c r="DM20" i="3"/>
  <c r="DK21" i="3"/>
  <c r="DL21" i="3"/>
  <c r="DM21" i="3"/>
  <c r="DK22" i="3"/>
  <c r="DL22" i="3"/>
  <c r="DM22" i="3"/>
  <c r="DK23" i="3"/>
  <c r="DL23" i="3"/>
  <c r="DM23" i="3"/>
  <c r="DK24" i="3"/>
  <c r="DL24" i="3"/>
  <c r="DM24" i="3"/>
  <c r="DJ25" i="3"/>
  <c r="DK25" i="3"/>
  <c r="DL25" i="3"/>
  <c r="DM25" i="3"/>
  <c r="DJ26" i="3"/>
  <c r="DK26" i="3"/>
  <c r="DL26" i="3"/>
  <c r="DM26" i="3"/>
  <c r="DJ27" i="3"/>
  <c r="DK27" i="3"/>
  <c r="DL27" i="3"/>
  <c r="DM27" i="3"/>
  <c r="DJ28" i="3"/>
  <c r="DK28" i="3"/>
  <c r="DL28" i="3"/>
  <c r="DM28" i="3"/>
  <c r="DK29" i="3"/>
  <c r="DL29" i="3"/>
  <c r="DM29" i="3"/>
  <c r="DJ30" i="3"/>
  <c r="DK30" i="3"/>
  <c r="DL30" i="3"/>
  <c r="DM30" i="3"/>
  <c r="DK31" i="3"/>
  <c r="DL31" i="3"/>
  <c r="DJ32" i="3"/>
  <c r="DK32" i="3"/>
  <c r="DL32" i="3"/>
  <c r="DK33" i="3"/>
  <c r="DL33" i="3"/>
  <c r="DM33" i="3"/>
  <c r="DK34" i="3"/>
  <c r="DL34" i="3"/>
  <c r="DM34" i="3"/>
  <c r="DJ35" i="3"/>
  <c r="DK35" i="3"/>
  <c r="DL35" i="3"/>
  <c r="DM35" i="3"/>
  <c r="DK36" i="3"/>
  <c r="DL36" i="3"/>
  <c r="DM36" i="3"/>
  <c r="DK37" i="3"/>
  <c r="DL37" i="3"/>
  <c r="DJ38" i="3"/>
  <c r="DK38" i="3"/>
  <c r="DL38" i="3"/>
  <c r="DM38" i="3"/>
  <c r="DJ39" i="3"/>
  <c r="DK39" i="3"/>
  <c r="DL39" i="3"/>
  <c r="DM39" i="3"/>
  <c r="DJ40" i="3"/>
  <c r="DK40" i="3"/>
  <c r="DL40" i="3"/>
  <c r="DM40" i="3"/>
  <c r="DJ41" i="3"/>
  <c r="DK41" i="3"/>
  <c r="DL41" i="3"/>
  <c r="DM41" i="3"/>
  <c r="DJ42" i="3"/>
  <c r="DK42" i="3"/>
  <c r="DL42" i="3"/>
  <c r="DM42" i="3"/>
  <c r="DJ43" i="3"/>
  <c r="DK43" i="3"/>
  <c r="DL43" i="3"/>
  <c r="DM43" i="3"/>
  <c r="DJ44" i="3"/>
  <c r="DK44" i="3"/>
  <c r="DL44" i="3"/>
  <c r="DM44" i="3"/>
  <c r="DJ45" i="3"/>
  <c r="DK45" i="3"/>
  <c r="DL45" i="3"/>
  <c r="DM45" i="3"/>
  <c r="DJ46" i="3"/>
  <c r="DK46" i="3"/>
  <c r="DL46" i="3"/>
  <c r="DM46" i="3"/>
  <c r="DJ47" i="3"/>
  <c r="DK47" i="3"/>
  <c r="DL47" i="3"/>
  <c r="DM47" i="3"/>
  <c r="DJ48" i="3"/>
  <c r="DK48" i="3"/>
  <c r="DL48" i="3"/>
  <c r="DM48" i="3"/>
  <c r="DJ49" i="3"/>
  <c r="DK49" i="3"/>
  <c r="DL49" i="3"/>
  <c r="DM49" i="3"/>
  <c r="DI6" i="3"/>
  <c r="DI8" i="3"/>
  <c r="DI9" i="3"/>
  <c r="DI10" i="3"/>
  <c r="DI11" i="3"/>
  <c r="DI12" i="3"/>
  <c r="DI13" i="3"/>
  <c r="DI14" i="3"/>
  <c r="DI15" i="3"/>
  <c r="DI16" i="3"/>
  <c r="DI17" i="3"/>
  <c r="DI18" i="3"/>
  <c r="DI19" i="3"/>
  <c r="DI20" i="3"/>
  <c r="DI21" i="3"/>
  <c r="DI22" i="3"/>
  <c r="DI23" i="3"/>
  <c r="DI24" i="3"/>
  <c r="DI25" i="3"/>
  <c r="DI26" i="3"/>
  <c r="DI27" i="3"/>
  <c r="DI28" i="3"/>
  <c r="DI29" i="3"/>
  <c r="DI30" i="3"/>
  <c r="DI31" i="3"/>
  <c r="DI32" i="3"/>
  <c r="DI33" i="3"/>
  <c r="DI34" i="3"/>
  <c r="DI35" i="3"/>
  <c r="DI36" i="3"/>
  <c r="DI37" i="3"/>
  <c r="DI38" i="3"/>
  <c r="DI39" i="3"/>
  <c r="DI40" i="3"/>
  <c r="DI41" i="3"/>
  <c r="DI42" i="3"/>
  <c r="DI43" i="3"/>
  <c r="DI44" i="3"/>
  <c r="DI45" i="3"/>
  <c r="DI46" i="3"/>
  <c r="DI47" i="3"/>
  <c r="DI48" i="3"/>
  <c r="DI49" i="3"/>
  <c r="DI7" i="3"/>
  <c r="DK5" i="3"/>
  <c r="F40" i="2"/>
  <c r="F52" i="2" s="1"/>
  <c r="F64" i="2" s="1"/>
  <c r="F76" i="2" s="1"/>
  <c r="F88" i="2" s="1"/>
  <c r="F100" i="2" s="1"/>
  <c r="F112" i="2" s="1"/>
  <c r="F39" i="2"/>
  <c r="F51" i="2" s="1"/>
  <c r="F63" i="2" s="1"/>
  <c r="F75" i="2" s="1"/>
  <c r="F87" i="2" s="1"/>
  <c r="F99" i="2" s="1"/>
  <c r="F111" i="2" s="1"/>
  <c r="F38" i="2"/>
  <c r="F50" i="2" s="1"/>
  <c r="F62" i="2" s="1"/>
  <c r="F74" i="2" s="1"/>
  <c r="F86" i="2" s="1"/>
  <c r="F98" i="2" s="1"/>
  <c r="F110" i="2" s="1"/>
  <c r="F37" i="2"/>
  <c r="F49" i="2" s="1"/>
  <c r="F61" i="2" s="1"/>
  <c r="F73" i="2" s="1"/>
  <c r="F85" i="2" s="1"/>
  <c r="F97" i="2" s="1"/>
  <c r="F109" i="2" s="1"/>
  <c r="F36" i="2"/>
  <c r="F48" i="2" s="1"/>
  <c r="F60" i="2" s="1"/>
  <c r="F72" i="2" s="1"/>
  <c r="F84" i="2" s="1"/>
  <c r="F96" i="2" s="1"/>
  <c r="F108" i="2" s="1"/>
  <c r="F35" i="2"/>
  <c r="F47" i="2" s="1"/>
  <c r="F59" i="2" s="1"/>
  <c r="F71" i="2" s="1"/>
  <c r="F83" i="2" s="1"/>
  <c r="F95" i="2" s="1"/>
  <c r="F107" i="2" s="1"/>
  <c r="F34" i="2"/>
  <c r="F46" i="2" s="1"/>
  <c r="F58" i="2" s="1"/>
  <c r="F70" i="2" s="1"/>
  <c r="F82" i="2" s="1"/>
  <c r="F94" i="2" s="1"/>
  <c r="F106" i="2" s="1"/>
  <c r="F33" i="2"/>
  <c r="F45" i="2" s="1"/>
  <c r="F57" i="2" s="1"/>
  <c r="F69" i="2" s="1"/>
  <c r="F81" i="2" s="1"/>
  <c r="F93" i="2" s="1"/>
  <c r="F105" i="2" s="1"/>
  <c r="F32" i="2"/>
  <c r="F44" i="2" s="1"/>
  <c r="F56" i="2" s="1"/>
  <c r="F68" i="2" s="1"/>
  <c r="F80" i="2" s="1"/>
  <c r="F92" i="2" s="1"/>
  <c r="F104" i="2" s="1"/>
  <c r="F31" i="2"/>
  <c r="F43" i="2" s="1"/>
  <c r="F55" i="2" s="1"/>
  <c r="F67" i="2" s="1"/>
  <c r="F79" i="2" s="1"/>
  <c r="F91" i="2" s="1"/>
  <c r="F103" i="2" s="1"/>
  <c r="F30" i="2"/>
  <c r="F42" i="2" s="1"/>
  <c r="F54" i="2" s="1"/>
  <c r="F66" i="2" s="1"/>
  <c r="F78" i="2" s="1"/>
  <c r="F90" i="2" s="1"/>
  <c r="F102" i="2" s="1"/>
  <c r="F29" i="2"/>
  <c r="F41" i="2" s="1"/>
  <c r="F53" i="2" s="1"/>
  <c r="F65" i="2" s="1"/>
  <c r="F77" i="2" s="1"/>
  <c r="F89" i="2" s="1"/>
  <c r="F101" i="2" s="1"/>
  <c r="C40" i="2"/>
  <c r="C52" i="2" s="1"/>
  <c r="C64" i="2" s="1"/>
  <c r="C76" i="2" s="1"/>
  <c r="C88" i="2" s="1"/>
  <c r="C100" i="2" s="1"/>
  <c r="C39" i="2"/>
  <c r="C51" i="2" s="1"/>
  <c r="C63" i="2" s="1"/>
  <c r="C75" i="2" s="1"/>
  <c r="C87" i="2" s="1"/>
  <c r="C99" i="2" s="1"/>
  <c r="C38" i="2"/>
  <c r="C50" i="2" s="1"/>
  <c r="C62" i="2" s="1"/>
  <c r="C74" i="2" s="1"/>
  <c r="C86" i="2" s="1"/>
  <c r="C98" i="2" s="1"/>
  <c r="C37" i="2"/>
  <c r="C49" i="2" s="1"/>
  <c r="C61" i="2" s="1"/>
  <c r="C73" i="2" s="1"/>
  <c r="C85" i="2" s="1"/>
  <c r="C97" i="2" s="1"/>
  <c r="C36" i="2"/>
  <c r="C48" i="2" s="1"/>
  <c r="C60" i="2" s="1"/>
  <c r="C72" i="2" s="1"/>
  <c r="C84" i="2" s="1"/>
  <c r="C96" i="2" s="1"/>
  <c r="C35" i="2"/>
  <c r="C47" i="2" s="1"/>
  <c r="C59" i="2" s="1"/>
  <c r="C71" i="2" s="1"/>
  <c r="C83" i="2" s="1"/>
  <c r="C95" i="2" s="1"/>
  <c r="C34" i="2"/>
  <c r="C46" i="2" s="1"/>
  <c r="C58" i="2" s="1"/>
  <c r="C70" i="2" s="1"/>
  <c r="C82" i="2" s="1"/>
  <c r="C94" i="2" s="1"/>
  <c r="C33" i="2"/>
  <c r="C45" i="2" s="1"/>
  <c r="C57" i="2" s="1"/>
  <c r="C69" i="2" s="1"/>
  <c r="C81" i="2" s="1"/>
  <c r="C93" i="2" s="1"/>
  <c r="C32" i="2"/>
  <c r="C44" i="2" s="1"/>
  <c r="C56" i="2" s="1"/>
  <c r="C68" i="2" s="1"/>
  <c r="C80" i="2" s="1"/>
  <c r="C92" i="2" s="1"/>
  <c r="C31" i="2"/>
  <c r="C43" i="2" s="1"/>
  <c r="C55" i="2" s="1"/>
  <c r="C67" i="2" s="1"/>
  <c r="C79" i="2" s="1"/>
  <c r="C91" i="2" s="1"/>
  <c r="C30" i="2"/>
  <c r="C42" i="2" s="1"/>
  <c r="C54" i="2" s="1"/>
  <c r="C66" i="2" s="1"/>
  <c r="C78" i="2" s="1"/>
  <c r="C90" i="2" s="1"/>
  <c r="C29" i="2"/>
  <c r="C41" i="2" s="1"/>
  <c r="C53" i="2" s="1"/>
  <c r="C65" i="2" s="1"/>
  <c r="C77" i="2" s="1"/>
  <c r="C89" i="2" s="1"/>
  <c r="I40" i="2"/>
  <c r="I52" i="2" s="1"/>
  <c r="I64" i="2" s="1"/>
  <c r="I76" i="2" s="1"/>
  <c r="I88" i="2" s="1"/>
  <c r="I100" i="2" s="1"/>
  <c r="I112" i="2" s="1"/>
  <c r="I124" i="2" s="1"/>
  <c r="I39" i="2"/>
  <c r="I51" i="2" s="1"/>
  <c r="I63" i="2" s="1"/>
  <c r="I75" i="2" s="1"/>
  <c r="I87" i="2" s="1"/>
  <c r="I99" i="2" s="1"/>
  <c r="I111" i="2" s="1"/>
  <c r="I123" i="2" s="1"/>
  <c r="I38" i="2"/>
  <c r="I50" i="2" s="1"/>
  <c r="I62" i="2" s="1"/>
  <c r="I74" i="2" s="1"/>
  <c r="I86" i="2" s="1"/>
  <c r="I98" i="2" s="1"/>
  <c r="I110" i="2" s="1"/>
  <c r="I122" i="2" s="1"/>
  <c r="I37" i="2"/>
  <c r="I49" i="2" s="1"/>
  <c r="I61" i="2" s="1"/>
  <c r="I73" i="2" s="1"/>
  <c r="I85" i="2" s="1"/>
  <c r="I97" i="2" s="1"/>
  <c r="I109" i="2" s="1"/>
  <c r="I121" i="2" s="1"/>
  <c r="I36" i="2"/>
  <c r="I48" i="2" s="1"/>
  <c r="I60" i="2" s="1"/>
  <c r="I72" i="2" s="1"/>
  <c r="I84" i="2" s="1"/>
  <c r="I96" i="2" s="1"/>
  <c r="I108" i="2" s="1"/>
  <c r="I120" i="2" s="1"/>
  <c r="I35" i="2"/>
  <c r="I47" i="2" s="1"/>
  <c r="I59" i="2" s="1"/>
  <c r="I71" i="2" s="1"/>
  <c r="I83" i="2" s="1"/>
  <c r="I95" i="2" s="1"/>
  <c r="I107" i="2" s="1"/>
  <c r="I119" i="2" s="1"/>
  <c r="I34" i="2"/>
  <c r="I46" i="2" s="1"/>
  <c r="I58" i="2" s="1"/>
  <c r="I70" i="2" s="1"/>
  <c r="I82" i="2" s="1"/>
  <c r="I94" i="2" s="1"/>
  <c r="I106" i="2" s="1"/>
  <c r="I118" i="2" s="1"/>
  <c r="I33" i="2"/>
  <c r="I45" i="2" s="1"/>
  <c r="I57" i="2" s="1"/>
  <c r="I69" i="2" s="1"/>
  <c r="I81" i="2" s="1"/>
  <c r="I93" i="2" s="1"/>
  <c r="I105" i="2" s="1"/>
  <c r="I117" i="2" s="1"/>
  <c r="I32" i="2"/>
  <c r="I44" i="2" s="1"/>
  <c r="I56" i="2" s="1"/>
  <c r="I68" i="2" s="1"/>
  <c r="I80" i="2" s="1"/>
  <c r="I92" i="2" s="1"/>
  <c r="I104" i="2" s="1"/>
  <c r="I116" i="2" s="1"/>
  <c r="I31" i="2"/>
  <c r="I43" i="2" s="1"/>
  <c r="I55" i="2" s="1"/>
  <c r="I67" i="2" s="1"/>
  <c r="I79" i="2" s="1"/>
  <c r="I91" i="2" s="1"/>
  <c r="I103" i="2" s="1"/>
  <c r="I115" i="2" s="1"/>
  <c r="I30" i="2"/>
  <c r="I42" i="2" s="1"/>
  <c r="I54" i="2" s="1"/>
  <c r="I66" i="2" s="1"/>
  <c r="I78" i="2" s="1"/>
  <c r="I90" i="2" s="1"/>
  <c r="I102" i="2" s="1"/>
  <c r="I114" i="2" s="1"/>
  <c r="I29" i="2"/>
  <c r="I41" i="2" s="1"/>
  <c r="I53" i="2" s="1"/>
  <c r="I65" i="2" s="1"/>
  <c r="I77" i="2" s="1"/>
  <c r="I89" i="2" s="1"/>
  <c r="I101" i="2" s="1"/>
  <c r="I113" i="2" s="1"/>
  <c r="L30" i="2"/>
  <c r="L42" i="2" s="1"/>
  <c r="L54" i="2" s="1"/>
  <c r="L66" i="2" s="1"/>
  <c r="L78" i="2" s="1"/>
  <c r="L90" i="2" s="1"/>
  <c r="L102" i="2" s="1"/>
  <c r="L114" i="2" s="1"/>
  <c r="L126" i="2" s="1"/>
  <c r="L31" i="2"/>
  <c r="L43" i="2" s="1"/>
  <c r="L55" i="2" s="1"/>
  <c r="L67" i="2" s="1"/>
  <c r="L79" i="2" s="1"/>
  <c r="L91" i="2" s="1"/>
  <c r="L103" i="2" s="1"/>
  <c r="L115" i="2" s="1"/>
  <c r="L127" i="2" s="1"/>
  <c r="L32" i="2"/>
  <c r="L44" i="2" s="1"/>
  <c r="L56" i="2" s="1"/>
  <c r="L68" i="2" s="1"/>
  <c r="L80" i="2" s="1"/>
  <c r="L92" i="2" s="1"/>
  <c r="L104" i="2" s="1"/>
  <c r="L116" i="2" s="1"/>
  <c r="L128" i="2" s="1"/>
  <c r="L33" i="2"/>
  <c r="L45" i="2" s="1"/>
  <c r="L57" i="2" s="1"/>
  <c r="L69" i="2" s="1"/>
  <c r="L81" i="2" s="1"/>
  <c r="L93" i="2" s="1"/>
  <c r="L105" i="2" s="1"/>
  <c r="L117" i="2" s="1"/>
  <c r="L129" i="2" s="1"/>
  <c r="L34" i="2"/>
  <c r="L46" i="2" s="1"/>
  <c r="L58" i="2" s="1"/>
  <c r="L70" i="2" s="1"/>
  <c r="L82" i="2" s="1"/>
  <c r="L94" i="2" s="1"/>
  <c r="L106" i="2" s="1"/>
  <c r="L118" i="2" s="1"/>
  <c r="L130" i="2" s="1"/>
  <c r="L35" i="2"/>
  <c r="L47" i="2" s="1"/>
  <c r="L59" i="2" s="1"/>
  <c r="L71" i="2" s="1"/>
  <c r="L83" i="2" s="1"/>
  <c r="L95" i="2" s="1"/>
  <c r="L107" i="2" s="1"/>
  <c r="L119" i="2" s="1"/>
  <c r="L131" i="2" s="1"/>
  <c r="L36" i="2"/>
  <c r="L48" i="2" s="1"/>
  <c r="L60" i="2" s="1"/>
  <c r="L72" i="2" s="1"/>
  <c r="L84" i="2" s="1"/>
  <c r="L96" i="2" s="1"/>
  <c r="L108" i="2" s="1"/>
  <c r="L120" i="2" s="1"/>
  <c r="L132" i="2" s="1"/>
  <c r="L37" i="2"/>
  <c r="L49" i="2" s="1"/>
  <c r="L61" i="2" s="1"/>
  <c r="L73" i="2" s="1"/>
  <c r="L85" i="2" s="1"/>
  <c r="L97" i="2" s="1"/>
  <c r="L109" i="2" s="1"/>
  <c r="L121" i="2" s="1"/>
  <c r="L133" i="2" s="1"/>
  <c r="L38" i="2"/>
  <c r="L50" i="2" s="1"/>
  <c r="L62" i="2" s="1"/>
  <c r="L74" i="2" s="1"/>
  <c r="L86" i="2" s="1"/>
  <c r="L98" i="2" s="1"/>
  <c r="L110" i="2" s="1"/>
  <c r="L122" i="2" s="1"/>
  <c r="L134" i="2" s="1"/>
  <c r="L39" i="2"/>
  <c r="L51" i="2" s="1"/>
  <c r="L63" i="2" s="1"/>
  <c r="L75" i="2" s="1"/>
  <c r="L87" i="2" s="1"/>
  <c r="L99" i="2" s="1"/>
  <c r="L111" i="2" s="1"/>
  <c r="L123" i="2" s="1"/>
  <c r="L135" i="2" s="1"/>
  <c r="L40" i="2"/>
  <c r="L52" i="2" s="1"/>
  <c r="L64" i="2" s="1"/>
  <c r="L76" i="2" s="1"/>
  <c r="L88" i="2" s="1"/>
  <c r="L100" i="2" s="1"/>
  <c r="L112" i="2" s="1"/>
  <c r="L124" i="2" s="1"/>
  <c r="L136" i="2" s="1"/>
  <c r="L29" i="2"/>
  <c r="L41" i="2" s="1"/>
  <c r="L53" i="2" s="1"/>
  <c r="L65" i="2" s="1"/>
  <c r="L77" i="2" s="1"/>
  <c r="L89" i="2" s="1"/>
  <c r="L101" i="2" s="1"/>
  <c r="L113" i="2" s="1"/>
  <c r="L125" i="2" s="1"/>
  <c r="DY10" i="3" l="1"/>
  <c r="DZ10" i="3"/>
  <c r="EA10" i="3"/>
  <c r="EC10" i="3" s="1"/>
  <c r="EB10" i="3"/>
  <c r="DY49" i="3"/>
  <c r="EA49" i="3"/>
  <c r="EC49" i="3" s="1"/>
  <c r="DZ49" i="3"/>
  <c r="EB49" i="3"/>
  <c r="DY41" i="3"/>
  <c r="EA41" i="3"/>
  <c r="EC41" i="3" s="1"/>
  <c r="EB41" i="3"/>
  <c r="DZ41" i="3"/>
  <c r="DY25" i="3"/>
  <c r="DZ25" i="3"/>
  <c r="EB25" i="3"/>
  <c r="EA25" i="3"/>
  <c r="EC25" i="3" s="1"/>
  <c r="EB48" i="3"/>
  <c r="DZ48" i="3"/>
  <c r="EA48" i="3"/>
  <c r="EC48" i="3" s="1"/>
  <c r="DY48" i="3"/>
  <c r="EB40" i="3"/>
  <c r="DZ40" i="3"/>
  <c r="DY40" i="3"/>
  <c r="EA40" i="3"/>
  <c r="EC40" i="3" s="1"/>
  <c r="DY32" i="3"/>
  <c r="DZ32" i="3"/>
  <c r="EA32" i="3"/>
  <c r="EC32" i="3" s="1"/>
  <c r="EB32" i="3"/>
  <c r="DY24" i="3"/>
  <c r="EA24" i="3"/>
  <c r="EC24" i="3" s="1"/>
  <c r="EB24" i="3"/>
  <c r="DZ24" i="3"/>
  <c r="DY16" i="3"/>
  <c r="DZ16" i="3"/>
  <c r="EA16" i="3"/>
  <c r="EC16" i="3" s="1"/>
  <c r="EB16" i="3"/>
  <c r="EB8" i="3"/>
  <c r="DY8" i="3"/>
  <c r="DZ8" i="3"/>
  <c r="EA8" i="3"/>
  <c r="EC8" i="3" s="1"/>
  <c r="EA47" i="3"/>
  <c r="EC47" i="3" s="1"/>
  <c r="EB47" i="3"/>
  <c r="DY47" i="3"/>
  <c r="DZ47" i="3"/>
  <c r="DZ46" i="3"/>
  <c r="EA46" i="3"/>
  <c r="EC46" i="3" s="1"/>
  <c r="EB46" i="3"/>
  <c r="DY46" i="3"/>
  <c r="DZ38" i="3"/>
  <c r="EA38" i="3"/>
  <c r="EC38" i="3" s="1"/>
  <c r="EB38" i="3"/>
  <c r="DY38" i="3"/>
  <c r="DY30" i="3"/>
  <c r="DZ30" i="3"/>
  <c r="EB30" i="3"/>
  <c r="EA30" i="3"/>
  <c r="EC30" i="3" s="1"/>
  <c r="DZ22" i="3"/>
  <c r="EA22" i="3"/>
  <c r="EC22" i="3" s="1"/>
  <c r="EB22" i="3"/>
  <c r="DY22" i="3"/>
  <c r="DY14" i="3"/>
  <c r="EA14" i="3"/>
  <c r="EC14" i="3" s="1"/>
  <c r="DZ14" i="3"/>
  <c r="EB14" i="3"/>
  <c r="DY42" i="3"/>
  <c r="DZ42" i="3"/>
  <c r="EB42" i="3"/>
  <c r="EA42" i="3"/>
  <c r="EC42" i="3" s="1"/>
  <c r="EA39" i="3"/>
  <c r="EC39" i="3" s="1"/>
  <c r="EB39" i="3"/>
  <c r="DY39" i="3"/>
  <c r="DZ39" i="3"/>
  <c r="DY45" i="3"/>
  <c r="DZ45" i="3"/>
  <c r="EA45" i="3"/>
  <c r="EC45" i="3" s="1"/>
  <c r="EB45" i="3"/>
  <c r="DY37" i="3"/>
  <c r="DZ37" i="3"/>
  <c r="EA37" i="3"/>
  <c r="EC37" i="3" s="1"/>
  <c r="EB37" i="3"/>
  <c r="EB13" i="3"/>
  <c r="DY13" i="3"/>
  <c r="DZ13" i="3"/>
  <c r="EA13" i="3"/>
  <c r="EC13" i="3" s="1"/>
  <c r="DY26" i="3"/>
  <c r="DZ26" i="3"/>
  <c r="EA26" i="3"/>
  <c r="EC26" i="3" s="1"/>
  <c r="EB26" i="3"/>
  <c r="DY44" i="3"/>
  <c r="DZ44" i="3"/>
  <c r="EA44" i="3"/>
  <c r="EC44" i="3" s="1"/>
  <c r="EB44" i="3"/>
  <c r="EA28" i="3"/>
  <c r="EC28" i="3" s="1"/>
  <c r="EB28" i="3"/>
  <c r="DY28" i="3"/>
  <c r="DZ28" i="3"/>
  <c r="DY20" i="3"/>
  <c r="DZ20" i="3"/>
  <c r="EA20" i="3"/>
  <c r="EC20" i="3" s="1"/>
  <c r="EB20" i="3"/>
  <c r="EB18" i="3"/>
  <c r="DY18" i="3"/>
  <c r="DZ18" i="3"/>
  <c r="EA18" i="3"/>
  <c r="EC18" i="3" s="1"/>
  <c r="DY43" i="3"/>
  <c r="DZ43" i="3"/>
  <c r="EA43" i="3"/>
  <c r="EC43" i="3" s="1"/>
  <c r="EB43" i="3"/>
  <c r="DY35" i="3"/>
  <c r="EA35" i="3"/>
  <c r="EC35" i="3" s="1"/>
  <c r="DZ35" i="3"/>
  <c r="EB35" i="3"/>
  <c r="DY27" i="3"/>
  <c r="DZ27" i="3"/>
  <c r="EA27" i="3"/>
  <c r="EC27" i="3" s="1"/>
  <c r="EB27" i="3"/>
  <c r="DY19" i="3"/>
  <c r="EA19" i="3"/>
  <c r="EC19" i="3" s="1"/>
  <c r="DZ19" i="3"/>
  <c r="EB19" i="3"/>
  <c r="DZ11" i="3"/>
  <c r="AV17" i="3"/>
  <c r="DN17" i="3" s="1"/>
  <c r="DZ17" i="3" s="1"/>
  <c r="AW17" i="3"/>
  <c r="BD17" i="3" s="1"/>
  <c r="BK17" i="3" s="1"/>
  <c r="BR17" i="3" s="1"/>
  <c r="BY17" i="3" s="1"/>
  <c r="CF17" i="3" s="1"/>
  <c r="CM17" i="3" s="1"/>
  <c r="CT17" i="3" s="1"/>
  <c r="DA17" i="3" s="1"/>
  <c r="AW11" i="3"/>
  <c r="BD11" i="3" s="1"/>
  <c r="BK11" i="3" s="1"/>
  <c r="BR11" i="3" s="1"/>
  <c r="BY11" i="3" s="1"/>
  <c r="CF11" i="3" s="1"/>
  <c r="CM11" i="3" s="1"/>
  <c r="CT11" i="3" s="1"/>
  <c r="DA11" i="3" s="1"/>
  <c r="AV11" i="3"/>
  <c r="DN11" i="3" s="1"/>
  <c r="EB11" i="3" s="1"/>
  <c r="AV31" i="3"/>
  <c r="DN31" i="3" s="1"/>
  <c r="AW31" i="3"/>
  <c r="BD31" i="3" s="1"/>
  <c r="BK31" i="3" s="1"/>
  <c r="BR31" i="3" s="1"/>
  <c r="BY31" i="3" s="1"/>
  <c r="CF31" i="3" s="1"/>
  <c r="CM31" i="3" s="1"/>
  <c r="CT31" i="3" s="1"/>
  <c r="DA31" i="3" s="1"/>
  <c r="BD15" i="3"/>
  <c r="BK15" i="3" s="1"/>
  <c r="BR15" i="3" s="1"/>
  <c r="BY15" i="3" s="1"/>
  <c r="CF15" i="3" s="1"/>
  <c r="CM15" i="3" s="1"/>
  <c r="CT15" i="3" s="1"/>
  <c r="DA15" i="3" s="1"/>
  <c r="DN12" i="3"/>
  <c r="AW12" i="3"/>
  <c r="BD12" i="3" s="1"/>
  <c r="BK12" i="3" s="1"/>
  <c r="BR12" i="3" s="1"/>
  <c r="BY12" i="3" s="1"/>
  <c r="CF12" i="3" s="1"/>
  <c r="CM12" i="3" s="1"/>
  <c r="CT12" i="3" s="1"/>
  <c r="DA12" i="3" s="1"/>
  <c r="DN9" i="3"/>
  <c r="DZ9" i="3" s="1"/>
  <c r="AW9" i="3"/>
  <c r="BD9" i="3" s="1"/>
  <c r="BK9" i="3" s="1"/>
  <c r="BR9" i="3" s="1"/>
  <c r="BY9" i="3" s="1"/>
  <c r="CF9" i="3" s="1"/>
  <c r="CM9" i="3" s="1"/>
  <c r="CT9" i="3" s="1"/>
  <c r="DA9" i="3" s="1"/>
  <c r="DN34" i="3"/>
  <c r="AW34" i="3"/>
  <c r="DN6" i="3"/>
  <c r="AW6" i="3"/>
  <c r="BD6" i="3" s="1"/>
  <c r="BK6" i="3" s="1"/>
  <c r="BR6" i="3" s="1"/>
  <c r="BY6" i="3" s="1"/>
  <c r="CF6" i="3" s="1"/>
  <c r="CM6" i="3" s="1"/>
  <c r="CT6" i="3" s="1"/>
  <c r="DA6" i="3" s="1"/>
  <c r="DJ31" i="3"/>
  <c r="EB31" i="3" s="1"/>
  <c r="DJ36" i="3"/>
  <c r="DY36" i="3" s="1"/>
  <c r="DJ15" i="3"/>
  <c r="DY15" i="3" s="1"/>
  <c r="DJ33" i="3"/>
  <c r="DZ33" i="3" s="1"/>
  <c r="DJ21" i="3"/>
  <c r="DY21" i="3" s="1"/>
  <c r="DJ29" i="3"/>
  <c r="DZ29" i="3" s="1"/>
  <c r="DJ34" i="3"/>
  <c r="EB34" i="3" s="1"/>
  <c r="DJ23" i="3"/>
  <c r="EB23" i="3" s="1"/>
  <c r="DJ12" i="3"/>
  <c r="DZ12" i="3" s="1"/>
  <c r="DK6" i="3"/>
  <c r="DJ7" i="3"/>
  <c r="DY7" i="3" s="1"/>
  <c r="DJ6" i="3"/>
  <c r="DJ5" i="3"/>
  <c r="DZ31" i="3" l="1"/>
  <c r="DY12" i="3"/>
  <c r="EA21" i="3"/>
  <c r="EC21" i="3" s="1"/>
  <c r="EA11" i="3"/>
  <c r="EC11" i="3" s="1"/>
  <c r="EB12" i="3"/>
  <c r="DZ15" i="3"/>
  <c r="EA12" i="3"/>
  <c r="EC12" i="3" s="1"/>
  <c r="DY34" i="3"/>
  <c r="DY11" i="3"/>
  <c r="EA36" i="3"/>
  <c r="EC36" i="3" s="1"/>
  <c r="EB17" i="3"/>
  <c r="DY31" i="3"/>
  <c r="EA23" i="3"/>
  <c r="EC23" i="3" s="1"/>
  <c r="EB29" i="3"/>
  <c r="EB36" i="3"/>
  <c r="EB21" i="3"/>
  <c r="EA15" i="3"/>
  <c r="EC15" i="3" s="1"/>
  <c r="EA34" i="3"/>
  <c r="EC34" i="3" s="1"/>
  <c r="DY17" i="3"/>
  <c r="DY33" i="3"/>
  <c r="EB33" i="3"/>
  <c r="DZ36" i="3"/>
  <c r="DZ21" i="3"/>
  <c r="EB15" i="3"/>
  <c r="DZ34" i="3"/>
  <c r="EA17" i="3"/>
  <c r="EC17" i="3" s="1"/>
  <c r="EA33" i="3"/>
  <c r="EC33" i="3" s="1"/>
  <c r="DZ5" i="3"/>
  <c r="DZ23" i="3"/>
  <c r="DY29" i="3"/>
  <c r="EB7" i="3"/>
  <c r="DY9" i="3"/>
  <c r="EA31" i="3"/>
  <c r="EC31" i="3" s="1"/>
  <c r="DY23" i="3"/>
  <c r="EA29" i="3"/>
  <c r="EC29" i="3" s="1"/>
  <c r="EA7" i="3"/>
  <c r="EC7" i="3" s="1"/>
  <c r="EB9" i="3"/>
  <c r="DZ7" i="3"/>
  <c r="EA9" i="3"/>
  <c r="EC9" i="3" s="1"/>
  <c r="BD34" i="3"/>
  <c r="BK34" i="3" s="1"/>
  <c r="BR34" i="3" s="1"/>
  <c r="BY34" i="3" s="1"/>
  <c r="CF34" i="3" s="1"/>
  <c r="CM34" i="3" s="1"/>
  <c r="CT34" i="3" s="1"/>
  <c r="DA34" i="3" s="1"/>
  <c r="DL5" i="3"/>
  <c r="EB5" i="3" s="1"/>
  <c r="DM6" i="3"/>
  <c r="DL6" i="3"/>
  <c r="EA6" i="3" l="1"/>
  <c r="EC6" i="3" s="1"/>
  <c r="DY5" i="3"/>
  <c r="DZ6" i="3"/>
  <c r="EB6" i="3"/>
  <c r="DY6" i="3"/>
  <c r="EA5" i="3"/>
  <c r="EC5" i="3" s="1"/>
</calcChain>
</file>

<file path=xl/sharedStrings.xml><?xml version="1.0" encoding="utf-8"?>
<sst xmlns="http://schemas.openxmlformats.org/spreadsheetml/2006/main" count="4030" uniqueCount="215">
  <si>
    <t>under 12</t>
  </si>
  <si>
    <t>under 10</t>
  </si>
  <si>
    <t>Senior/ Ladies / under 14</t>
  </si>
  <si>
    <t>Open Men / Under 17 boys</t>
  </si>
  <si>
    <t>Handicap</t>
  </si>
  <si>
    <t>bouys</t>
  </si>
  <si>
    <t>speed</t>
  </si>
  <si>
    <t>6 @ Start speed in Kph</t>
  </si>
  <si>
    <t>16m</t>
  </si>
  <si>
    <t>14m</t>
  </si>
  <si>
    <t>13m</t>
  </si>
  <si>
    <t>12m</t>
  </si>
  <si>
    <t>11.25m</t>
  </si>
  <si>
    <t>10,75m</t>
  </si>
  <si>
    <t>10.25m</t>
  </si>
  <si>
    <t>Cat A</t>
  </si>
  <si>
    <t>Cat B</t>
  </si>
  <si>
    <t>Cat C</t>
  </si>
  <si>
    <t>Cat D</t>
  </si>
  <si>
    <t>round 1 score</t>
  </si>
  <si>
    <t>Club</t>
  </si>
  <si>
    <t>Cotswold</t>
  </si>
  <si>
    <t>Fairford</t>
  </si>
  <si>
    <t>4Lakes</t>
  </si>
  <si>
    <t>Lakeside</t>
  </si>
  <si>
    <t>Cirencester</t>
  </si>
  <si>
    <t>10.75m</t>
  </si>
  <si>
    <t>Name</t>
  </si>
  <si>
    <t xml:space="preserve">Skier Cat </t>
  </si>
  <si>
    <t>Start Handicap round 1</t>
  </si>
  <si>
    <t>Hadicap round 2</t>
  </si>
  <si>
    <t>Pre series PB</t>
  </si>
  <si>
    <t>Round 2</t>
  </si>
  <si>
    <t>Hadicap round 3</t>
  </si>
  <si>
    <t>Round 3</t>
  </si>
  <si>
    <t>Hadicap round 4</t>
  </si>
  <si>
    <t>Round 4</t>
  </si>
  <si>
    <t>Hadicap round 5</t>
  </si>
  <si>
    <t>Round 5</t>
  </si>
  <si>
    <t>round 3 score</t>
  </si>
  <si>
    <t>round 4 score</t>
  </si>
  <si>
    <t>round 5 score</t>
  </si>
  <si>
    <t xml:space="preserve">Round 1 </t>
  </si>
  <si>
    <t>Handicap Score</t>
  </si>
  <si>
    <t>Top 3 scores</t>
  </si>
  <si>
    <t>Top 2 scores</t>
  </si>
  <si>
    <t>Top Score</t>
  </si>
  <si>
    <t>Skier 55</t>
  </si>
  <si>
    <t>Skier 56</t>
  </si>
  <si>
    <t>Skier 57</t>
  </si>
  <si>
    <t>under 12 boys / Under 14 Girls</t>
  </si>
  <si>
    <t>Senior/ Ladies / under 14 boys</t>
  </si>
  <si>
    <t>Andy Dyson</t>
  </si>
  <si>
    <t>Harvey Dyson</t>
  </si>
  <si>
    <t>Jamie Bloemsma</t>
  </si>
  <si>
    <t>Sam Bloemsma</t>
  </si>
  <si>
    <t>Peter Ward</t>
  </si>
  <si>
    <t>Sam Quartly</t>
  </si>
  <si>
    <t>Matt Sherriff</t>
  </si>
  <si>
    <t>Peter James</t>
  </si>
  <si>
    <t>Rosie James</t>
  </si>
  <si>
    <t>Lillie Deste</t>
  </si>
  <si>
    <t>Aiden Burrows</t>
  </si>
  <si>
    <t>Helen Webster</t>
  </si>
  <si>
    <t>Julian Nesbitt</t>
  </si>
  <si>
    <t>Harriet  Hall</t>
  </si>
  <si>
    <t>Saba Yorke-Davies</t>
  </si>
  <si>
    <t>Harrison Crossland</t>
  </si>
  <si>
    <t>David Nutt</t>
  </si>
  <si>
    <t>Richard Crossland</t>
  </si>
  <si>
    <t>under 10 / under 12 girls</t>
  </si>
  <si>
    <t>Adam Tilly</t>
  </si>
  <si>
    <t>Jenny Cowley</t>
  </si>
  <si>
    <t>Steve Smith</t>
  </si>
  <si>
    <t>John Waller</t>
  </si>
  <si>
    <t>Sking</t>
  </si>
  <si>
    <t>Y</t>
  </si>
  <si>
    <t>N</t>
  </si>
  <si>
    <t>Row Labels</t>
  </si>
  <si>
    <t>Rnd 1 Series points</t>
  </si>
  <si>
    <t>Rnd 2 Series points</t>
  </si>
  <si>
    <t>Rnd 3 Series points</t>
  </si>
  <si>
    <t>Rnd 4 Series points</t>
  </si>
  <si>
    <t>Rnd 5 Series points</t>
  </si>
  <si>
    <t>Paul Godden</t>
  </si>
  <si>
    <t>Peter Benton</t>
  </si>
  <si>
    <t>Dave Hubble</t>
  </si>
  <si>
    <t>Ben Sullivan</t>
  </si>
  <si>
    <t>Henry Sullivan</t>
  </si>
  <si>
    <t>Danni Coughlan</t>
  </si>
  <si>
    <t>Viv Coughlan</t>
  </si>
  <si>
    <t>Dan Fear</t>
  </si>
  <si>
    <t>Rob Poland</t>
  </si>
  <si>
    <t>Paul Fletcher</t>
  </si>
  <si>
    <t xml:space="preserve">Grahame Ramsey </t>
  </si>
  <si>
    <t>Round 6</t>
  </si>
  <si>
    <t>Hadicap round 6</t>
  </si>
  <si>
    <t>round 6 score</t>
  </si>
  <si>
    <t>Rnd 6 Series points</t>
  </si>
  <si>
    <t>CAT</t>
  </si>
  <si>
    <t>y</t>
  </si>
  <si>
    <t>Warren Middlecoat</t>
  </si>
  <si>
    <t>Katie Bosley</t>
  </si>
  <si>
    <t>Ross Haines</t>
  </si>
  <si>
    <t>Martin Hayward</t>
  </si>
  <si>
    <t>Heather Clarke</t>
  </si>
  <si>
    <t>Mike Logut</t>
  </si>
  <si>
    <t>Total points</t>
  </si>
  <si>
    <t>Steve Hughes</t>
  </si>
  <si>
    <t>Ryley Joy</t>
  </si>
  <si>
    <t>Most improved</t>
  </si>
  <si>
    <t>Sam Haslam</t>
  </si>
  <si>
    <t>Amanda Evans</t>
  </si>
  <si>
    <t>round 2 score</t>
  </si>
  <si>
    <t>Fairford Rnd 1</t>
  </si>
  <si>
    <t>Fairford Rnd 2</t>
  </si>
  <si>
    <t>Cotswold Rnd 3</t>
  </si>
  <si>
    <t>Cirencester Rnd 4</t>
  </si>
  <si>
    <t>Four Lakes Rnd 5</t>
  </si>
  <si>
    <t>Lakeside Rnd 6</t>
  </si>
  <si>
    <t>Line length</t>
  </si>
  <si>
    <t>18m</t>
  </si>
  <si>
    <t>Skier 58</t>
  </si>
  <si>
    <t>Skier 59</t>
  </si>
  <si>
    <t>Skier 60</t>
  </si>
  <si>
    <t>Skier 61</t>
  </si>
  <si>
    <t>Skier 62</t>
  </si>
  <si>
    <t>Skier 63</t>
  </si>
  <si>
    <t>Skier 64</t>
  </si>
  <si>
    <t>Skier 65</t>
  </si>
  <si>
    <t>Skier 66</t>
  </si>
  <si>
    <t>Skier 67</t>
  </si>
  <si>
    <t>JB Ski</t>
  </si>
  <si>
    <t>Line</t>
  </si>
  <si>
    <t>round 7 score</t>
  </si>
  <si>
    <t>round 8 score</t>
  </si>
  <si>
    <t>Rnd 9</t>
  </si>
  <si>
    <t>round 9 score</t>
  </si>
  <si>
    <t>Rnd 10</t>
  </si>
  <si>
    <t>round 10 score</t>
  </si>
  <si>
    <t>Rnd 10 Series points</t>
  </si>
  <si>
    <t>Rnd 9 Series points</t>
  </si>
  <si>
    <t>Rnd 8 Series points</t>
  </si>
  <si>
    <t>Rnd 7 Series points</t>
  </si>
  <si>
    <t>Thorpe Rnd 7</t>
  </si>
  <si>
    <t>Thorpe Rnd 8</t>
  </si>
  <si>
    <t>Skier 68</t>
  </si>
  <si>
    <t>Skier 69</t>
  </si>
  <si>
    <t>Skier 70</t>
  </si>
  <si>
    <t>Skier 71</t>
  </si>
  <si>
    <t>Andrew Flippance</t>
  </si>
  <si>
    <t>Hilary Winter</t>
  </si>
  <si>
    <t>Tom Williams</t>
  </si>
  <si>
    <t>Stella Gamski</t>
  </si>
  <si>
    <t>Mark White</t>
  </si>
  <si>
    <t>Freddie John</t>
  </si>
  <si>
    <t>Mark Burridge</t>
  </si>
  <si>
    <t>Karen Thayne</t>
  </si>
  <si>
    <t>Joyce Latham</t>
  </si>
  <si>
    <t>Chris John</t>
  </si>
  <si>
    <t>Round 7</t>
  </si>
  <si>
    <t>Round 8</t>
  </si>
  <si>
    <t>Round 9</t>
  </si>
  <si>
    <t>Round 10</t>
  </si>
  <si>
    <t>Top score</t>
  </si>
  <si>
    <t>10,75</t>
  </si>
  <si>
    <t>speed in kph</t>
  </si>
  <si>
    <t>Line length in m</t>
  </si>
  <si>
    <t>bouy score</t>
  </si>
  <si>
    <t>ranking</t>
  </si>
  <si>
    <t>Sum of ranking</t>
  </si>
  <si>
    <t>Line length m</t>
  </si>
  <si>
    <t>Speed kph</t>
  </si>
  <si>
    <t>Bouys Scored</t>
  </si>
  <si>
    <t>Ranking</t>
  </si>
  <si>
    <t>Top Score (Handicapped)</t>
  </si>
  <si>
    <t>Top Score (Handicap)</t>
  </si>
  <si>
    <t>Steph Taylor</t>
  </si>
  <si>
    <t>Hadicap round 7</t>
  </si>
  <si>
    <t>Hadicap round 8</t>
  </si>
  <si>
    <t>Rnd 11</t>
  </si>
  <si>
    <t>Rnd 12</t>
  </si>
  <si>
    <t>Rnd 13</t>
  </si>
  <si>
    <t>Rnd 14</t>
  </si>
  <si>
    <t>Rnd 15</t>
  </si>
  <si>
    <t>round 15 score</t>
  </si>
  <si>
    <t>Rnd 15 Series points</t>
  </si>
  <si>
    <t>Rnd 14 Series points</t>
  </si>
  <si>
    <t>round 14 score</t>
  </si>
  <si>
    <t>Rnd 13 Series points</t>
  </si>
  <si>
    <t>round 13 score</t>
  </si>
  <si>
    <t>Rnd 12 Series points</t>
  </si>
  <si>
    <t>round 12 score</t>
  </si>
  <si>
    <t>Rnd 11 Series points</t>
  </si>
  <si>
    <t>round 11 score</t>
  </si>
  <si>
    <t>Round 11</t>
  </si>
  <si>
    <t>Round 12</t>
  </si>
  <si>
    <t>Round 13</t>
  </si>
  <si>
    <t>Round 14</t>
  </si>
  <si>
    <t>Round 15</t>
  </si>
  <si>
    <t>Hadicap round 15</t>
  </si>
  <si>
    <t>Hadicap round 14</t>
  </si>
  <si>
    <t>Hadicap round 13</t>
  </si>
  <si>
    <t>Hadicap round 12</t>
  </si>
  <si>
    <t>Hadicap round 11</t>
  </si>
  <si>
    <t>Hadicap round 10</t>
  </si>
  <si>
    <t>Skier 72</t>
  </si>
  <si>
    <t>Skier 73</t>
  </si>
  <si>
    <t>Skier 74</t>
  </si>
  <si>
    <t>Skier 75</t>
  </si>
  <si>
    <t>Skier 76</t>
  </si>
  <si>
    <t>Skier 77</t>
  </si>
  <si>
    <t>Skier 78</t>
  </si>
  <si>
    <t>Skier 79</t>
  </si>
  <si>
    <t>Skier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</si>
</sst>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1" xfId="0" applyFill="1" applyBorder="1"/>
    <xf numFmtId="0" fontId="0" fillId="0" borderId="0" xfId="0" applyFill="1" applyAlignment="1">
      <alignment horizontal="center"/>
    </xf>
    <xf numFmtId="2" fontId="0" fillId="0" borderId="1" xfId="0" applyNumberFormat="1" applyFill="1" applyBorder="1"/>
    <xf numFmtId="0" fontId="0" fillId="4" borderId="2" xfId="0" applyFill="1" applyBorder="1" applyAlignment="1">
      <alignment wrapText="1"/>
    </xf>
    <xf numFmtId="0" fontId="6" fillId="0" borderId="2" xfId="0" applyNumberFormat="1" applyFont="1" applyBorder="1"/>
    <xf numFmtId="0" fontId="6" fillId="0" borderId="0" xfId="0" applyFont="1"/>
    <xf numFmtId="0" fontId="0" fillId="0" borderId="3" xfId="0" pivotButton="1" applyBorder="1"/>
    <xf numFmtId="0" fontId="0" fillId="0" borderId="3" xfId="0" applyBorder="1" applyAlignment="1">
      <alignment wrapText="1"/>
    </xf>
    <xf numFmtId="0" fontId="7" fillId="0" borderId="3" xfId="0" applyFont="1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6" fillId="5" borderId="2" xfId="0" applyNumberFormat="1" applyFont="1" applyFill="1" applyBorder="1"/>
    <xf numFmtId="0" fontId="0" fillId="0" borderId="4" xfId="0" applyBorder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</cellXfs>
  <cellStyles count="1">
    <cellStyle name="Normal" xfId="0" builtinId="0"/>
  </cellStyles>
  <dxfs count="132"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wrapText="1"/>
    </dxf>
    <dxf>
      <font>
        <color theme="4" tint="0.79998168889431442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font>
        <color theme="0"/>
      </font>
    </dxf>
    <dxf>
      <fill>
        <patternFill patternType="solid">
          <bgColor theme="0"/>
        </patternFill>
      </fill>
    </dxf>
    <dxf>
      <alignment horizontal="center"/>
    </dxf>
    <dxf>
      <font>
        <color auto="1"/>
      </font>
    </dxf>
    <dxf>
      <font>
        <color theme="4" tint="0.7999816888943144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James" refreshedDate="43320.687343171296" createdVersion="6" refreshedVersion="6" minRefreshableVersion="3" recordCount="80" xr:uid="{7670E9E5-4777-4072-8131-EA2F7211E8F0}">
  <cacheSource type="worksheet">
    <worksheetSource ref="A4:EH84" sheet="Scoring sheet"/>
  </cacheSource>
  <cacheFields count="138">
    <cacheField name="Name" numFmtId="0">
      <sharedItems count="83">
        <s v="Andy Dyson"/>
        <s v="Harvey Dyson"/>
        <s v="Jamie Bloemsma"/>
        <s v="Sam Bloemsma"/>
        <s v="Peter Ward"/>
        <s v="Sam Quartly"/>
        <s v="Matt Sherriff"/>
        <s v="Peter James"/>
        <s v="Rosie James"/>
        <s v="Lillie Deste"/>
        <s v="Aiden Burrows"/>
        <s v="Helen Webster"/>
        <s v="Grahame Ramsey "/>
        <s v="Julian Nesbitt"/>
        <s v="Harriet  Hall"/>
        <s v="Saba Yorke-Davies"/>
        <s v="Harrison Crossland"/>
        <s v="Richard Crossland"/>
        <s v="David Nutt"/>
        <s v="Adam Tilly"/>
        <s v="Jenny Cowley"/>
        <s v="Steve Smith"/>
        <s v="John Waller"/>
        <s v="Paul Godden"/>
        <s v="Peter Benton"/>
        <s v="Dave Hubble"/>
        <s v="Ben Sullivan"/>
        <s v="Henry Sullivan"/>
        <s v="Danni Coughlan"/>
        <s v="Viv Coughlan"/>
        <s v="Dan Fear"/>
        <s v="Rob Poland"/>
        <s v="Paul Fletcher"/>
        <s v="Ross Haines"/>
        <s v="Warren Middlecoat"/>
        <s v="Steph Taylor"/>
        <s v="Katie Bosley"/>
        <s v="Martin Hayward"/>
        <s v="Mike Logut"/>
        <s v="Heather Clarke"/>
        <s v="Steve Hughes"/>
        <s v="Ryley Joy"/>
        <s v="Sam Haslam"/>
        <s v="Amanda Evans"/>
        <s v="Andrew Flippance"/>
        <s v="Hilary Winter"/>
        <s v="Tom Williams"/>
        <s v="Stella Gamski"/>
        <s v="Mark White"/>
        <s v="Freddie John"/>
        <s v="Mark Burridge"/>
        <s v="Karen Thayne"/>
        <s v="Joyce Latham"/>
        <s v="Chris John"/>
        <s v="Skier 55"/>
        <s v="Skier 56"/>
        <s v="Skier 57"/>
        <s v="Skier 58"/>
        <s v="Skier 59"/>
        <s v="Skier 60"/>
        <s v="Skier 61"/>
        <s v="Skier 62"/>
        <s v="Skier 63"/>
        <s v="Skier 64"/>
        <s v="Skier 65"/>
        <s v="Skier 66"/>
        <s v="Skier 67"/>
        <s v="Skier 68"/>
        <s v="Skier 69"/>
        <s v="Skier 70"/>
        <s v="Skier 71"/>
        <s v="Skier 72"/>
        <s v="Skier 73"/>
        <s v="Skier 74"/>
        <s v="Skier 75"/>
        <s v="Skier 76"/>
        <s v="Skier 77"/>
        <s v="Skier 78"/>
        <s v="Skier 79"/>
        <s v="Skier 80"/>
        <s v="Katie Nutt" u="1"/>
        <s v="Sue Donaldson" u="1"/>
        <s v="Steph T" u="1"/>
      </sharedItems>
    </cacheField>
    <cacheField name="Club" numFmtId="0">
      <sharedItems containsBlank="1" count="7">
        <s v="Fairford"/>
        <s v="4Lakes"/>
        <s v="Cotswold"/>
        <s v="Lakeside"/>
        <s v="Cirencester"/>
        <s v="JB Ski"/>
        <m/>
      </sharedItems>
    </cacheField>
    <cacheField name="Skier Cat " numFmtId="0">
      <sharedItems containsBlank="1"/>
    </cacheField>
    <cacheField name="bouys" numFmtId="0">
      <sharedItems containsString="0" containsBlank="1" containsNumber="1" minValue="0.5" maxValue="6"/>
    </cacheField>
    <cacheField name="speed" numFmtId="0">
      <sharedItems containsString="0" containsBlank="1" containsNumber="1" containsInteger="1" minValue="34" maxValue="58"/>
    </cacheField>
    <cacheField name="Line length" numFmtId="0">
      <sharedItems containsBlank="1"/>
    </cacheField>
    <cacheField name="Start Handicap round 1" numFmtId="0">
      <sharedItems containsSemiMixedTypes="0" containsString="0" containsNumber="1" minValue="0" maxValue="91"/>
    </cacheField>
    <cacheField name="Sking" numFmtId="0">
      <sharedItems/>
    </cacheField>
    <cacheField name="bouys2" numFmtId="0">
      <sharedItems containsString="0" containsBlank="1" containsNumber="1" minValue="0.5" maxValue="5"/>
    </cacheField>
    <cacheField name="speed2" numFmtId="0">
      <sharedItems containsString="0" containsBlank="1" containsNumber="1" containsInteger="1" minValue="37" maxValue="58"/>
    </cacheField>
    <cacheField name="Line length2" numFmtId="0">
      <sharedItems containsBlank="1"/>
    </cacheField>
    <cacheField name="round 1 score" numFmtId="0">
      <sharedItems containsSemiMixedTypes="0" containsString="0" containsNumber="1" minValue="0" maxValue="81.5"/>
    </cacheField>
    <cacheField name="Rnd 1 Series points" numFmtId="2">
      <sharedItems containsSemiMixedTypes="0" containsString="0" containsNumber="1" minValue="-14" maxValue="11"/>
    </cacheField>
    <cacheField name="Hadicap round 2" numFmtId="2">
      <sharedItems containsSemiMixedTypes="0" containsString="0" containsNumber="1" minValue="0" maxValue="91"/>
    </cacheField>
    <cacheField name="Sking2" numFmtId="0">
      <sharedItems/>
    </cacheField>
    <cacheField name="bouys3" numFmtId="0">
      <sharedItems containsString="0" containsBlank="1" containsNumber="1" minValue="1" maxValue="5.5"/>
    </cacheField>
    <cacheField name="speed3" numFmtId="0">
      <sharedItems containsString="0" containsBlank="1" containsNumber="1" containsInteger="1" minValue="34" maxValue="58"/>
    </cacheField>
    <cacheField name="Line length3" numFmtId="0">
      <sharedItems containsBlank="1"/>
    </cacheField>
    <cacheField name="round 2 score" numFmtId="0">
      <sharedItems containsSemiMixedTypes="0" containsString="0" containsNumber="1" minValue="0" maxValue="86.5"/>
    </cacheField>
    <cacheField name="Rnd 2 Series points" numFmtId="2">
      <sharedItems containsSemiMixedTypes="0" containsString="0" containsNumber="1" minValue="-0.5" maxValue="10"/>
    </cacheField>
    <cacheField name="Hadicap round 3" numFmtId="2">
      <sharedItems containsSemiMixedTypes="0" containsString="0" containsNumber="1" minValue="0" maxValue="91"/>
    </cacheField>
    <cacheField name="Sking3" numFmtId="0">
      <sharedItems/>
    </cacheField>
    <cacheField name="bouys4" numFmtId="0">
      <sharedItems containsString="0" containsBlank="1" containsNumber="1" minValue="1" maxValue="5.5"/>
    </cacheField>
    <cacheField name="speed4" numFmtId="0">
      <sharedItems containsString="0" containsBlank="1" containsNumber="1" containsInteger="1" minValue="37" maxValue="58"/>
    </cacheField>
    <cacheField name="Line length4" numFmtId="0">
      <sharedItems containsBlank="1"/>
    </cacheField>
    <cacheField name="round 3 score" numFmtId="0">
      <sharedItems containsSemiMixedTypes="0" containsString="0" containsNumber="1" minValue="0" maxValue="85"/>
    </cacheField>
    <cacheField name="Rnd 3 Series points" numFmtId="2">
      <sharedItems containsSemiMixedTypes="0" containsString="0" containsNumber="1" minValue="-7.5" maxValue="9"/>
    </cacheField>
    <cacheField name="Hadicap round 4" numFmtId="2">
      <sharedItems containsSemiMixedTypes="0" containsString="0" containsNumber="1" minValue="0" maxValue="91"/>
    </cacheField>
    <cacheField name="Sking4" numFmtId="0">
      <sharedItems/>
    </cacheField>
    <cacheField name="bouys5" numFmtId="0">
      <sharedItems containsString="0" containsBlank="1" containsNumber="1" minValue="1" maxValue="6"/>
    </cacheField>
    <cacheField name="speed5" numFmtId="0">
      <sharedItems containsString="0" containsBlank="1" containsNumber="1" containsInteger="1" minValue="37" maxValue="58"/>
    </cacheField>
    <cacheField name="Line length5" numFmtId="0">
      <sharedItems containsBlank="1"/>
    </cacheField>
    <cacheField name="round 4 score" numFmtId="0">
      <sharedItems containsSemiMixedTypes="0" containsString="0" containsNumber="1" minValue="0" maxValue="83"/>
    </cacheField>
    <cacheField name="Rnd 4 Series points" numFmtId="2">
      <sharedItems containsSemiMixedTypes="0" containsString="0" containsNumber="1" minValue="-5" maxValue="11.625"/>
    </cacheField>
    <cacheField name="Hadicap round 5" numFmtId="2">
      <sharedItems containsSemiMixedTypes="0" containsString="0" containsNumber="1" minValue="0" maxValue="91"/>
    </cacheField>
    <cacheField name="Sking5" numFmtId="0">
      <sharedItems/>
    </cacheField>
    <cacheField name="bouys6" numFmtId="0">
      <sharedItems containsString="0" containsBlank="1" containsNumber="1" containsInteger="1" minValue="1" maxValue="5"/>
    </cacheField>
    <cacheField name="speed6" numFmtId="0">
      <sharedItems containsString="0" containsBlank="1" containsNumber="1" containsInteger="1" minValue="34" maxValue="58"/>
    </cacheField>
    <cacheField name="Line length6" numFmtId="0">
      <sharedItems containsBlank="1"/>
    </cacheField>
    <cacheField name="round 5 score" numFmtId="0">
      <sharedItems containsSemiMixedTypes="0" containsString="0" containsNumber="1" containsInteger="1" minValue="0" maxValue="79"/>
    </cacheField>
    <cacheField name="Rnd 5 Series points" numFmtId="2">
      <sharedItems containsSemiMixedTypes="0" containsString="0" containsNumber="1" minValue="-4" maxValue="9.125"/>
    </cacheField>
    <cacheField name="Hadicap round 6" numFmtId="2">
      <sharedItems containsSemiMixedTypes="0" containsString="0" containsNumber="1" minValue="0" maxValue="91"/>
    </cacheField>
    <cacheField name="Sking6" numFmtId="0">
      <sharedItems/>
    </cacheField>
    <cacheField name="bouys7" numFmtId="0">
      <sharedItems containsString="0" containsBlank="1" containsNumber="1" minValue="2" maxValue="5.5"/>
    </cacheField>
    <cacheField name="speed7" numFmtId="0">
      <sharedItems containsString="0" containsBlank="1" containsNumber="1" containsInteger="1" minValue="37" maxValue="58"/>
    </cacheField>
    <cacheField name="Line length7" numFmtId="0">
      <sharedItems containsBlank="1"/>
    </cacheField>
    <cacheField name="round 6 score" numFmtId="0">
      <sharedItems containsSemiMixedTypes="0" containsString="0" containsNumber="1" minValue="0" maxValue="92.5"/>
    </cacheField>
    <cacheField name="Rnd 6 Series points" numFmtId="2">
      <sharedItems containsSemiMixedTypes="0" containsString="0" containsNumber="1" minValue="-6" maxValue="11.75"/>
    </cacheField>
    <cacheField name="Hadicap round 62" numFmtId="2">
      <sharedItems containsSemiMixedTypes="0" containsString="0" containsNumber="1" minValue="0" maxValue="91.75"/>
    </cacheField>
    <cacheField name="Sking7" numFmtId="0">
      <sharedItems/>
    </cacheField>
    <cacheField name="bouys8" numFmtId="0">
      <sharedItems containsString="0" containsBlank="1" containsNumber="1" minValue="1" maxValue="4.5"/>
    </cacheField>
    <cacheField name="speed8" numFmtId="0">
      <sharedItems containsString="0" containsBlank="1" containsNumber="1" containsInteger="1" minValue="49" maxValue="58"/>
    </cacheField>
    <cacheField name="Line length8" numFmtId="0">
      <sharedItems containsBlank="1"/>
    </cacheField>
    <cacheField name="round 7 score" numFmtId="0">
      <sharedItems containsSemiMixedTypes="0" containsString="0" containsNumber="1" minValue="0" maxValue="87"/>
    </cacheField>
    <cacheField name="Rnd 7 Series points" numFmtId="2">
      <sharedItems containsSemiMixedTypes="0" containsString="0" containsNumber="1" minValue="0" maxValue="9"/>
    </cacheField>
    <cacheField name="Hadicap round 7" numFmtId="2">
      <sharedItems containsSemiMixedTypes="0" containsString="0" containsNumber="1" minValue="0" maxValue="91.75"/>
    </cacheField>
    <cacheField name="Sking8" numFmtId="0">
      <sharedItems/>
    </cacheField>
    <cacheField name="bouys9" numFmtId="0">
      <sharedItems containsString="0" containsBlank="1" containsNumber="1" minValue="1" maxValue="5"/>
    </cacheField>
    <cacheField name="speed9" numFmtId="0">
      <sharedItems containsString="0" containsBlank="1" containsNumber="1" containsInteger="1" minValue="46" maxValue="58"/>
    </cacheField>
    <cacheField name="Line length9" numFmtId="0">
      <sharedItems containsBlank="1"/>
    </cacheField>
    <cacheField name="round 8 score" numFmtId="0">
      <sharedItems containsSemiMixedTypes="0" containsString="0" containsNumber="1" minValue="0" maxValue="87"/>
    </cacheField>
    <cacheField name="Rnd 8 Series points" numFmtId="2">
      <sharedItems containsSemiMixedTypes="0" containsString="0" containsNumber="1" minValue="-7.75" maxValue="10.5"/>
    </cacheField>
    <cacheField name="Hadicap round 8" numFmtId="2">
      <sharedItems containsSemiMixedTypes="0" containsString="0" containsNumber="1" minValue="0" maxValue="91.75"/>
    </cacheField>
    <cacheField name="Sking9" numFmtId="0">
      <sharedItems/>
    </cacheField>
    <cacheField name="bouys10" numFmtId="0">
      <sharedItems containsNonDate="0" containsString="0" containsBlank="1"/>
    </cacheField>
    <cacheField name="speed10" numFmtId="0">
      <sharedItems containsNonDate="0" containsString="0" containsBlank="1"/>
    </cacheField>
    <cacheField name="Line length10" numFmtId="0">
      <sharedItems containsNonDate="0" containsString="0" containsBlank="1"/>
    </cacheField>
    <cacheField name="round 9 score" numFmtId="0">
      <sharedItems containsSemiMixedTypes="0" containsString="0" containsNumber="1" containsInteger="1" minValue="0" maxValue="0"/>
    </cacheField>
    <cacheField name="Rnd 9 Series points" numFmtId="2">
      <sharedItems containsSemiMixedTypes="0" containsString="0" containsNumber="1" containsInteger="1" minValue="0" maxValue="0"/>
    </cacheField>
    <cacheField name="Hadicap round 10" numFmtId="2">
      <sharedItems containsSemiMixedTypes="0" containsString="0" containsNumber="1" minValue="0" maxValue="91.75"/>
    </cacheField>
    <cacheField name="Sking10" numFmtId="0">
      <sharedItems/>
    </cacheField>
    <cacheField name="bouys11" numFmtId="0">
      <sharedItems containsNonDate="0" containsString="0" containsBlank="1"/>
    </cacheField>
    <cacheField name="speed11" numFmtId="0">
      <sharedItems containsNonDate="0" containsString="0" containsBlank="1"/>
    </cacheField>
    <cacheField name="Line length11" numFmtId="0">
      <sharedItems containsNonDate="0" containsString="0" containsBlank="1"/>
    </cacheField>
    <cacheField name="round 10 score" numFmtId="0">
      <sharedItems containsSemiMixedTypes="0" containsString="0" containsNumber="1" containsInteger="1" minValue="0" maxValue="0"/>
    </cacheField>
    <cacheField name="Rnd 10 Series points" numFmtId="2">
      <sharedItems containsSemiMixedTypes="0" containsString="0" containsNumber="1" containsInteger="1" minValue="0" maxValue="0"/>
    </cacheField>
    <cacheField name="Hadicap round 11" numFmtId="2">
      <sharedItems containsSemiMixedTypes="0" containsString="0" containsNumber="1" minValue="0" maxValue="91.75"/>
    </cacheField>
    <cacheField name="Sking11" numFmtId="0">
      <sharedItems/>
    </cacheField>
    <cacheField name="bouys12" numFmtId="0">
      <sharedItems containsNonDate="0" containsString="0" containsBlank="1"/>
    </cacheField>
    <cacheField name="speed12" numFmtId="0">
      <sharedItems containsNonDate="0" containsString="0" containsBlank="1"/>
    </cacheField>
    <cacheField name="Line length12" numFmtId="0">
      <sharedItems containsNonDate="0" containsString="0" containsBlank="1"/>
    </cacheField>
    <cacheField name="round 11 score" numFmtId="0">
      <sharedItems containsSemiMixedTypes="0" containsString="0" containsNumber="1" containsInteger="1" minValue="0" maxValue="0"/>
    </cacheField>
    <cacheField name="Rnd 11 Series points" numFmtId="2">
      <sharedItems containsSemiMixedTypes="0" containsString="0" containsNumber="1" containsInteger="1" minValue="0" maxValue="0"/>
    </cacheField>
    <cacheField name="Hadicap round 12" numFmtId="2">
      <sharedItems containsSemiMixedTypes="0" containsString="0" containsNumber="1" minValue="0" maxValue="91.75"/>
    </cacheField>
    <cacheField name="Sking12" numFmtId="0">
      <sharedItems/>
    </cacheField>
    <cacheField name="bouys13" numFmtId="0">
      <sharedItems containsNonDate="0" containsString="0" containsBlank="1"/>
    </cacheField>
    <cacheField name="speed13" numFmtId="0">
      <sharedItems containsNonDate="0" containsString="0" containsBlank="1"/>
    </cacheField>
    <cacheField name="Line length13" numFmtId="0">
      <sharedItems containsNonDate="0" containsString="0" containsBlank="1"/>
    </cacheField>
    <cacheField name="round 12 score" numFmtId="0">
      <sharedItems containsSemiMixedTypes="0" containsString="0" containsNumber="1" containsInteger="1" minValue="0" maxValue="0"/>
    </cacheField>
    <cacheField name="Rnd 12 Series points" numFmtId="2">
      <sharedItems containsSemiMixedTypes="0" containsString="0" containsNumber="1" containsInteger="1" minValue="0" maxValue="0"/>
    </cacheField>
    <cacheField name="Hadicap round 13" numFmtId="2">
      <sharedItems containsSemiMixedTypes="0" containsString="0" containsNumber="1" minValue="0" maxValue="91.75"/>
    </cacheField>
    <cacheField name="Sking13" numFmtId="0">
      <sharedItems/>
    </cacheField>
    <cacheField name="bouys14" numFmtId="0">
      <sharedItems containsNonDate="0" containsString="0" containsBlank="1"/>
    </cacheField>
    <cacheField name="speed14" numFmtId="0">
      <sharedItems containsNonDate="0" containsString="0" containsBlank="1"/>
    </cacheField>
    <cacheField name="Line length14" numFmtId="0">
      <sharedItems containsNonDate="0" containsString="0" containsBlank="1"/>
    </cacheField>
    <cacheField name="round 13 score" numFmtId="0">
      <sharedItems containsSemiMixedTypes="0" containsString="0" containsNumber="1" containsInteger="1" minValue="0" maxValue="0"/>
    </cacheField>
    <cacheField name="Rnd 13 Series points" numFmtId="2">
      <sharedItems containsSemiMixedTypes="0" containsString="0" containsNumber="1" containsInteger="1" minValue="0" maxValue="0"/>
    </cacheField>
    <cacheField name="Hadicap round 14" numFmtId="2">
      <sharedItems containsSemiMixedTypes="0" containsString="0" containsNumber="1" minValue="0" maxValue="91.75"/>
    </cacheField>
    <cacheField name="Sking14" numFmtId="0">
      <sharedItems/>
    </cacheField>
    <cacheField name="bouys15" numFmtId="0">
      <sharedItems containsNonDate="0" containsString="0" containsBlank="1"/>
    </cacheField>
    <cacheField name="speed15" numFmtId="0">
      <sharedItems containsNonDate="0" containsString="0" containsBlank="1"/>
    </cacheField>
    <cacheField name="Line length15" numFmtId="0">
      <sharedItems containsNonDate="0" containsString="0" containsBlank="1"/>
    </cacheField>
    <cacheField name="round 14 score" numFmtId="0">
      <sharedItems containsSemiMixedTypes="0" containsString="0" containsNumber="1" containsInteger="1" minValue="0" maxValue="0"/>
    </cacheField>
    <cacheField name="Rnd 14 Series points" numFmtId="2">
      <sharedItems containsSemiMixedTypes="0" containsString="0" containsNumber="1" containsInteger="1" minValue="0" maxValue="0"/>
    </cacheField>
    <cacheField name="Hadicap round 15" numFmtId="2">
      <sharedItems containsSemiMixedTypes="0" containsString="0" containsNumber="1" minValue="0" maxValue="91.75"/>
    </cacheField>
    <cacheField name="Sking15" numFmtId="0">
      <sharedItems/>
    </cacheField>
    <cacheField name="bouys16" numFmtId="0">
      <sharedItems containsNonDate="0" containsString="0" containsBlank="1"/>
    </cacheField>
    <cacheField name="speed16" numFmtId="0">
      <sharedItems containsNonDate="0" containsString="0" containsBlank="1"/>
    </cacheField>
    <cacheField name="Line length16" numFmtId="0">
      <sharedItems containsNonDate="0" containsString="0" containsBlank="1"/>
    </cacheField>
    <cacheField name="round 15 score" numFmtId="0">
      <sharedItems containsSemiMixedTypes="0" containsString="0" containsNumber="1" containsInteger="1" minValue="0" maxValue="0"/>
    </cacheField>
    <cacheField name="Rnd 15 Series points" numFmtId="2">
      <sharedItems containsSemiMixedTypes="0" containsString="0" containsNumber="1" containsInteger="1" minValue="0" maxValue="0"/>
    </cacheField>
    <cacheField name="0" numFmtId="0">
      <sharedItems containsNonDate="0" containsString="0" containsBlank="1"/>
    </cacheField>
    <cacheField name="Round 1 " numFmtId="0">
      <sharedItems containsSemiMixedTypes="0" containsString="0" containsNumber="1" minValue="-14" maxValue="11"/>
    </cacheField>
    <cacheField name="Round 2" numFmtId="0">
      <sharedItems containsSemiMixedTypes="0" containsString="0" containsNumber="1" minValue="-0.5" maxValue="10"/>
    </cacheField>
    <cacheField name="Round 3" numFmtId="0">
      <sharedItems containsSemiMixedTypes="0" containsString="0" containsNumber="1" minValue="-7.5" maxValue="9"/>
    </cacheField>
    <cacheField name="Round 4" numFmtId="0">
      <sharedItems containsSemiMixedTypes="0" containsString="0" containsNumber="1" minValue="-5" maxValue="11.625"/>
    </cacheField>
    <cacheField name="Round 5" numFmtId="0">
      <sharedItems containsSemiMixedTypes="0" containsString="0" containsNumber="1" minValue="-4" maxValue="9.125"/>
    </cacheField>
    <cacheField name="Round 6" numFmtId="0">
      <sharedItems containsSemiMixedTypes="0" containsString="0" containsNumber="1" minValue="-6" maxValue="11.75"/>
    </cacheField>
    <cacheField name="Round 7" numFmtId="0">
      <sharedItems containsSemiMixedTypes="0" containsString="0" containsNumber="1" minValue="0" maxValue="9"/>
    </cacheField>
    <cacheField name="Round 8" numFmtId="0">
      <sharedItems containsSemiMixedTypes="0" containsString="0" containsNumber="1" minValue="-7.75" maxValue="10.5"/>
    </cacheField>
    <cacheField name="Round 9" numFmtId="0">
      <sharedItems containsSemiMixedTypes="0" containsString="0" containsNumber="1" containsInteger="1" minValue="0" maxValue="0"/>
    </cacheField>
    <cacheField name="Round 10" numFmtId="0">
      <sharedItems containsSemiMixedTypes="0" containsString="0" containsNumber="1" containsInteger="1" minValue="0" maxValue="0"/>
    </cacheField>
    <cacheField name="Round 11" numFmtId="0">
      <sharedItems containsSemiMixedTypes="0" containsString="0" containsNumber="1" containsInteger="1" minValue="0" maxValue="0"/>
    </cacheField>
    <cacheField name="Round 12" numFmtId="0">
      <sharedItems containsSemiMixedTypes="0" containsString="0" containsNumber="1" containsInteger="1" minValue="0" maxValue="0"/>
    </cacheField>
    <cacheField name="Round 13" numFmtId="0">
      <sharedItems containsSemiMixedTypes="0" containsString="0" containsNumber="1" containsInteger="1" minValue="0" maxValue="0"/>
    </cacheField>
    <cacheField name="Round 14" numFmtId="0">
      <sharedItems containsSemiMixedTypes="0" containsString="0" containsNumber="1" containsInteger="1" minValue="0" maxValue="0"/>
    </cacheField>
    <cacheField name="Round 15" numFmtId="0">
      <sharedItems containsSemiMixedTypes="0" containsString="0" containsNumber="1" containsInteger="1" minValue="0" maxValue="0"/>
    </cacheField>
    <cacheField name="02" numFmtId="0">
      <sharedItems containsNonDate="0" containsString="0" containsBlank="1"/>
    </cacheField>
    <cacheField name="Top 3 scores" numFmtId="0">
      <sharedItems containsSemiMixedTypes="0" containsString="0" containsNumber="1" minValue="0" maxValue="28"/>
    </cacheField>
    <cacheField name="Top 2 scores" numFmtId="0">
      <sharedItems containsSemiMixedTypes="0" containsString="0" containsNumber="1" minValue="0" maxValue="20"/>
    </cacheField>
    <cacheField name="Top Score" numFmtId="0">
      <sharedItems containsSemiMixedTypes="0" containsString="0" containsNumber="1" minValue="0" maxValue="11.75"/>
    </cacheField>
    <cacheField name="Total points" numFmtId="0">
      <sharedItems containsSemiMixedTypes="0" containsString="0" containsNumber="1" minValue="-26.5" maxValue="38.5"/>
    </cacheField>
    <cacheField name="Top Score (Handicapped)" numFmtId="0">
      <sharedItems containsSemiMixedTypes="0" containsString="0" containsNumber="1" minValue="0" maxValue="11.75"/>
    </cacheField>
    <cacheField name="Top score2" numFmtId="0">
      <sharedItems containsSemiMixedTypes="0" containsString="0" containsNumber="1" minValue="0" maxValue="92.5"/>
    </cacheField>
    <cacheField name="ranking" numFmtId="0">
      <sharedItems containsSemiMixedTypes="0" containsString="0" containsNumber="1" minValue="0" maxValue="86.5"/>
    </cacheField>
    <cacheField name="bouy score" numFmtId="0">
      <sharedItems containsSemiMixedTypes="0" containsString="0" containsNumber="1" minValue="0" maxValue="6"/>
    </cacheField>
    <cacheField name="speed in kph" numFmtId="0">
      <sharedItems containsSemiMixedTypes="0" containsString="0" containsNumber="1" containsInteger="1" minValue="0" maxValue="58"/>
    </cacheField>
    <cacheField name="Line length in m" numFmtId="0">
      <sharedItems containsSemiMixedTypes="0" containsString="0" containsNumber="1" minValue="0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x v="0"/>
    <x v="0"/>
    <s v="Cat C"/>
    <n v="3"/>
    <n v="55"/>
    <s v="16m"/>
    <n v="63"/>
    <s v="Y"/>
    <n v="4"/>
    <n v="52"/>
    <s v="18m"/>
    <n v="52"/>
    <n v="-5"/>
    <n v="63"/>
    <s v="N"/>
    <m/>
    <m/>
    <m/>
    <n v="0"/>
    <n v="0"/>
    <n v="63"/>
    <s v="Y"/>
    <n v="2"/>
    <n v="55"/>
    <s v="16m"/>
    <n v="62"/>
    <n v="5"/>
    <n v="63"/>
    <s v="Y"/>
    <n v="2"/>
    <n v="55"/>
    <s v="16m"/>
    <n v="62"/>
    <n v="5"/>
    <n v="63"/>
    <s v="Y"/>
    <n v="2"/>
    <n v="55"/>
    <s v="18m"/>
    <n v="56"/>
    <n v="-1"/>
    <n v="63"/>
    <s v="Y"/>
    <n v="4"/>
    <n v="55"/>
    <s v="16m"/>
    <n v="64"/>
    <n v="7"/>
    <n v="63.5"/>
    <s v="N"/>
    <m/>
    <m/>
    <m/>
    <n v="0"/>
    <n v="0"/>
    <n v="63.5"/>
    <s v="N"/>
    <m/>
    <m/>
    <m/>
    <n v="0"/>
    <n v="0"/>
    <n v="63.5"/>
    <s v="N"/>
    <m/>
    <m/>
    <m/>
    <n v="0"/>
    <n v="0"/>
    <n v="63.5"/>
    <s v="N"/>
    <m/>
    <m/>
    <m/>
    <n v="0"/>
    <n v="0"/>
    <n v="63.5"/>
    <s v="N"/>
    <m/>
    <m/>
    <m/>
    <n v="0"/>
    <n v="0"/>
    <n v="63.5"/>
    <s v="N"/>
    <m/>
    <m/>
    <m/>
    <n v="0"/>
    <n v="0"/>
    <n v="63.5"/>
    <s v="N"/>
    <m/>
    <m/>
    <m/>
    <n v="0"/>
    <n v="0"/>
    <n v="63.5"/>
    <s v="N"/>
    <m/>
    <m/>
    <m/>
    <n v="0"/>
    <n v="0"/>
    <n v="63.5"/>
    <s v="N"/>
    <m/>
    <m/>
    <m/>
    <n v="0"/>
    <n v="0"/>
    <m/>
    <n v="-5"/>
    <n v="0"/>
    <n v="5"/>
    <n v="5"/>
    <n v="-1"/>
    <n v="7"/>
    <n v="0"/>
    <n v="0"/>
    <n v="0"/>
    <n v="0"/>
    <n v="0"/>
    <n v="0"/>
    <n v="0"/>
    <n v="0"/>
    <n v="0"/>
    <m/>
    <n v="17"/>
    <n v="12"/>
    <n v="7"/>
    <n v="11"/>
    <n v="7"/>
    <n v="64"/>
    <n v="44"/>
    <n v="4"/>
    <n v="55"/>
    <n v="16"/>
  </r>
  <r>
    <x v="1"/>
    <x v="0"/>
    <s v="Cat D"/>
    <n v="6"/>
    <n v="58"/>
    <s v="13m"/>
    <n v="84"/>
    <s v="Y"/>
    <n v="3.5"/>
    <n v="58"/>
    <s v="13m"/>
    <n v="81.5"/>
    <n v="3.5"/>
    <n v="84"/>
    <s v="Y"/>
    <n v="3.5"/>
    <n v="58"/>
    <s v="13m"/>
    <n v="81.5"/>
    <n v="3.5"/>
    <n v="84"/>
    <s v="Y"/>
    <n v="1"/>
    <n v="58"/>
    <s v="12m"/>
    <n v="85"/>
    <n v="7"/>
    <n v="84.5"/>
    <s v="Y"/>
    <n v="1.5"/>
    <n v="58"/>
    <s v="14m"/>
    <n v="73.5"/>
    <n v="-5"/>
    <n v="84.5"/>
    <s v="Y"/>
    <n v="3"/>
    <n v="58"/>
    <s v="14m"/>
    <n v="75"/>
    <n v="-3.5"/>
    <n v="84.5"/>
    <s v="Y"/>
    <n v="3.5"/>
    <n v="58"/>
    <s v="13m"/>
    <n v="81.5"/>
    <n v="3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N"/>
    <m/>
    <m/>
    <m/>
    <n v="0"/>
    <n v="0"/>
    <m/>
    <n v="3.5"/>
    <n v="3.5"/>
    <n v="7"/>
    <n v="-5"/>
    <n v="-3.5"/>
    <n v="3"/>
    <n v="0"/>
    <n v="0"/>
    <n v="0"/>
    <n v="0"/>
    <n v="0"/>
    <n v="0"/>
    <n v="0"/>
    <n v="0"/>
    <n v="0"/>
    <m/>
    <n v="14"/>
    <n v="10.5"/>
    <n v="7"/>
    <n v="8.5"/>
    <n v="7"/>
    <n v="85"/>
    <n v="23"/>
    <n v="1"/>
    <n v="58"/>
    <n v="12"/>
  </r>
  <r>
    <x v="2"/>
    <x v="1"/>
    <s v="Cat C"/>
    <n v="2.5"/>
    <n v="55"/>
    <s v="11.25m"/>
    <n v="86.5"/>
    <s v="Y"/>
    <n v="0.5"/>
    <n v="55"/>
    <s v="14m"/>
    <n v="66.5"/>
    <n v="-14"/>
    <n v="86.5"/>
    <s v="N"/>
    <m/>
    <m/>
    <m/>
    <n v="0"/>
    <n v="0"/>
    <n v="86.5"/>
    <s v="Y"/>
    <n v="1"/>
    <n v="55"/>
    <s v="13m"/>
    <n v="73"/>
    <n v="-7.5"/>
    <n v="86.5"/>
    <s v="Y"/>
    <n v="5"/>
    <n v="55"/>
    <s v="12m"/>
    <n v="83"/>
    <n v="2.5"/>
    <n v="86.5"/>
    <s v="Y"/>
    <n v="1"/>
    <n v="55"/>
    <s v="12m"/>
    <n v="79"/>
    <n v="-1.5"/>
    <n v="86.5"/>
    <s v="Y"/>
    <n v="2.5"/>
    <n v="55"/>
    <s v="13m"/>
    <n v="74.5"/>
    <n v="-6"/>
    <n v="86.5"/>
    <s v="N"/>
    <m/>
    <m/>
    <m/>
    <n v="0"/>
    <n v="0"/>
    <n v="86.5"/>
    <s v="N"/>
    <m/>
    <m/>
    <m/>
    <n v="0"/>
    <n v="0"/>
    <n v="86.5"/>
    <s v="N"/>
    <m/>
    <m/>
    <m/>
    <n v="0"/>
    <n v="0"/>
    <n v="86.5"/>
    <s v="N"/>
    <m/>
    <m/>
    <m/>
    <n v="0"/>
    <n v="0"/>
    <n v="86.5"/>
    <s v="N"/>
    <m/>
    <m/>
    <m/>
    <n v="0"/>
    <n v="0"/>
    <n v="86.5"/>
    <s v="N"/>
    <m/>
    <m/>
    <m/>
    <n v="0"/>
    <n v="0"/>
    <n v="86.5"/>
    <s v="N"/>
    <m/>
    <m/>
    <m/>
    <n v="0"/>
    <n v="0"/>
    <n v="86.5"/>
    <s v="N"/>
    <m/>
    <m/>
    <m/>
    <n v="0"/>
    <n v="0"/>
    <n v="86.5"/>
    <s v="N"/>
    <m/>
    <m/>
    <m/>
    <n v="0"/>
    <n v="0"/>
    <m/>
    <n v="-14"/>
    <n v="0"/>
    <n v="-7.5"/>
    <n v="2.5"/>
    <n v="-1.5"/>
    <n v="-6"/>
    <n v="0"/>
    <n v="0"/>
    <n v="0"/>
    <n v="0"/>
    <n v="0"/>
    <n v="0"/>
    <n v="0"/>
    <n v="0"/>
    <n v="0"/>
    <m/>
    <n v="2.5"/>
    <n v="2.5"/>
    <n v="2.5"/>
    <n v="-26.5"/>
    <n v="2.5"/>
    <n v="83"/>
    <n v="25"/>
    <n v="5"/>
    <n v="55"/>
    <n v="12"/>
  </r>
  <r>
    <x v="3"/>
    <x v="1"/>
    <s v="Cat C"/>
    <n v="3.5"/>
    <n v="55"/>
    <s v="13m"/>
    <n v="75.5"/>
    <s v="Y"/>
    <n v="5"/>
    <n v="55"/>
    <s v="14m"/>
    <n v="71"/>
    <n v="1.5"/>
    <n v="75.5"/>
    <s v="N"/>
    <m/>
    <m/>
    <m/>
    <n v="0"/>
    <n v="0"/>
    <n v="75.5"/>
    <s v="N"/>
    <m/>
    <m/>
    <m/>
    <n v="0"/>
    <n v="0"/>
    <n v="75.5"/>
    <s v="Y"/>
    <n v="4"/>
    <n v="55"/>
    <s v="14m"/>
    <n v="70"/>
    <n v="0.5"/>
    <n v="75.5"/>
    <s v="Y"/>
    <n v="4"/>
    <n v="55"/>
    <s v="14m"/>
    <n v="70"/>
    <n v="0.5"/>
    <n v="75.5"/>
    <s v="Y"/>
    <n v="5"/>
    <n v="55"/>
    <s v="13m"/>
    <n v="77"/>
    <n v="7.5"/>
    <n v="76.25"/>
    <s v="N"/>
    <m/>
    <m/>
    <m/>
    <n v="0"/>
    <n v="0"/>
    <n v="76.25"/>
    <s v="N"/>
    <m/>
    <m/>
    <m/>
    <n v="0"/>
    <n v="0"/>
    <n v="76.25"/>
    <s v="N"/>
    <m/>
    <m/>
    <m/>
    <n v="0"/>
    <n v="0"/>
    <n v="76.25"/>
    <s v="N"/>
    <m/>
    <m/>
    <m/>
    <n v="0"/>
    <n v="0"/>
    <n v="76.25"/>
    <s v="N"/>
    <m/>
    <m/>
    <m/>
    <n v="0"/>
    <n v="0"/>
    <n v="76.25"/>
    <s v="N"/>
    <m/>
    <m/>
    <m/>
    <n v="0"/>
    <n v="0"/>
    <n v="76.25"/>
    <s v="N"/>
    <m/>
    <m/>
    <m/>
    <n v="0"/>
    <n v="0"/>
    <n v="76.25"/>
    <s v="N"/>
    <m/>
    <m/>
    <m/>
    <n v="0"/>
    <n v="0"/>
    <n v="76.25"/>
    <s v="N"/>
    <m/>
    <m/>
    <m/>
    <n v="0"/>
    <n v="0"/>
    <m/>
    <n v="1.5"/>
    <n v="0"/>
    <n v="0"/>
    <n v="0.5"/>
    <n v="0.5"/>
    <n v="7.5"/>
    <n v="0"/>
    <n v="0"/>
    <n v="0"/>
    <n v="0"/>
    <n v="0"/>
    <n v="0"/>
    <n v="0"/>
    <n v="0"/>
    <n v="0"/>
    <m/>
    <n v="9.5"/>
    <n v="9"/>
    <n v="7.5"/>
    <n v="10"/>
    <n v="7.5"/>
    <n v="77"/>
    <n v="31"/>
    <n v="5"/>
    <n v="55"/>
    <n v="13"/>
  </r>
  <r>
    <x v="4"/>
    <x v="2"/>
    <s v="Cat D"/>
    <n v="1"/>
    <n v="58"/>
    <s v="14m"/>
    <n v="73"/>
    <s v="Y"/>
    <n v="1.5"/>
    <n v="58"/>
    <s v="16m"/>
    <n v="67.5"/>
    <n v="0.5"/>
    <n v="73"/>
    <s v="Y"/>
    <n v="4"/>
    <n v="58"/>
    <s v="14m"/>
    <n v="76"/>
    <n v="9"/>
    <n v="74.5"/>
    <s v="Y"/>
    <n v="3.5"/>
    <n v="58"/>
    <s v="18m"/>
    <n v="63.5"/>
    <n v="-5"/>
    <n v="74.5"/>
    <s v="Y"/>
    <n v="3"/>
    <n v="58"/>
    <s v="16m"/>
    <n v="69"/>
    <n v="0.5"/>
    <n v="74.5"/>
    <s v="Y"/>
    <n v="3"/>
    <n v="58"/>
    <s v="16m"/>
    <n v="69"/>
    <n v="0.5"/>
    <n v="74.5"/>
    <s v="Y"/>
    <n v="3"/>
    <n v="58"/>
    <s v="14m"/>
    <n v="75"/>
    <n v="6.5"/>
    <n v="74.75"/>
    <s v="N"/>
    <m/>
    <m/>
    <m/>
    <n v="0"/>
    <n v="0"/>
    <n v="74.75"/>
    <s v="N"/>
    <m/>
    <m/>
    <m/>
    <n v="0"/>
    <n v="0"/>
    <n v="74.75"/>
    <s v="N"/>
    <m/>
    <m/>
    <m/>
    <n v="0"/>
    <n v="0"/>
    <n v="74.75"/>
    <s v="N"/>
    <m/>
    <m/>
    <m/>
    <n v="0"/>
    <n v="0"/>
    <n v="74.75"/>
    <s v="N"/>
    <m/>
    <m/>
    <m/>
    <n v="0"/>
    <n v="0"/>
    <n v="74.75"/>
    <s v="N"/>
    <m/>
    <m/>
    <m/>
    <n v="0"/>
    <n v="0"/>
    <n v="74.75"/>
    <s v="N"/>
    <m/>
    <m/>
    <m/>
    <n v="0"/>
    <n v="0"/>
    <n v="74.75"/>
    <s v="N"/>
    <m/>
    <m/>
    <m/>
    <n v="0"/>
    <n v="0"/>
    <n v="74.75"/>
    <s v="N"/>
    <m/>
    <m/>
    <m/>
    <n v="0"/>
    <n v="0"/>
    <m/>
    <n v="0.5"/>
    <n v="9"/>
    <n v="-5"/>
    <n v="0.5"/>
    <n v="0.5"/>
    <n v="6.5"/>
    <n v="0"/>
    <n v="0"/>
    <n v="0"/>
    <n v="0"/>
    <n v="0"/>
    <n v="0"/>
    <n v="0"/>
    <n v="0"/>
    <n v="0"/>
    <m/>
    <n v="16"/>
    <n v="15.5"/>
    <n v="9"/>
    <n v="12"/>
    <n v="9"/>
    <n v="76"/>
    <n v="32"/>
    <n v="4"/>
    <n v="58"/>
    <n v="14"/>
  </r>
  <r>
    <x v="5"/>
    <x v="3"/>
    <s v="Cat D"/>
    <n v="3"/>
    <n v="58"/>
    <s v="13m"/>
    <n v="81"/>
    <s v="N"/>
    <m/>
    <m/>
    <m/>
    <n v="0"/>
    <n v="0"/>
    <n v="81"/>
    <s v="N"/>
    <m/>
    <m/>
    <m/>
    <n v="0"/>
    <n v="0"/>
    <n v="81"/>
    <s v="Y"/>
    <n v="3"/>
    <n v="58"/>
    <s v="14m"/>
    <n v="75"/>
    <n v="0"/>
    <n v="81"/>
    <s v="Y"/>
    <n v="1.5"/>
    <n v="58"/>
    <s v="13m"/>
    <n v="79.5"/>
    <n v="4.5"/>
    <n v="81"/>
    <s v="N"/>
    <m/>
    <m/>
    <m/>
    <n v="0"/>
    <n v="0"/>
    <n v="81"/>
    <s v="Y"/>
    <n v="5"/>
    <n v="58"/>
    <s v="14m"/>
    <n v="77"/>
    <n v="2"/>
    <n v="81"/>
    <s v="N"/>
    <m/>
    <m/>
    <m/>
    <n v="0"/>
    <n v="0"/>
    <n v="81"/>
    <s v="N"/>
    <m/>
    <m/>
    <m/>
    <n v="0"/>
    <n v="0"/>
    <n v="81"/>
    <s v="N"/>
    <m/>
    <m/>
    <m/>
    <n v="0"/>
    <n v="0"/>
    <n v="81"/>
    <s v="N"/>
    <m/>
    <m/>
    <m/>
    <n v="0"/>
    <n v="0"/>
    <n v="81"/>
    <s v="N"/>
    <m/>
    <m/>
    <m/>
    <n v="0"/>
    <n v="0"/>
    <n v="81"/>
    <s v="N"/>
    <m/>
    <m/>
    <m/>
    <n v="0"/>
    <n v="0"/>
    <n v="81"/>
    <s v="N"/>
    <m/>
    <m/>
    <m/>
    <n v="0"/>
    <n v="0"/>
    <n v="81"/>
    <s v="N"/>
    <m/>
    <m/>
    <m/>
    <n v="0"/>
    <n v="0"/>
    <n v="81"/>
    <s v="N"/>
    <m/>
    <m/>
    <m/>
    <n v="0"/>
    <n v="0"/>
    <m/>
    <n v="0"/>
    <n v="0"/>
    <n v="0"/>
    <n v="4.5"/>
    <n v="0"/>
    <n v="2"/>
    <n v="0"/>
    <n v="0"/>
    <n v="0"/>
    <n v="0"/>
    <n v="0"/>
    <n v="0"/>
    <n v="0"/>
    <n v="0"/>
    <n v="0"/>
    <m/>
    <n v="6.5"/>
    <n v="6.5"/>
    <n v="4.5"/>
    <n v="6.5"/>
    <n v="4.5"/>
    <n v="79.5"/>
    <n v="28.5"/>
    <n v="1.5"/>
    <n v="58"/>
    <n v="13"/>
  </r>
  <r>
    <x v="6"/>
    <x v="4"/>
    <s v="Cat C"/>
    <n v="5"/>
    <n v="55"/>
    <s v="13m"/>
    <n v="77"/>
    <s v="Y"/>
    <n v="5"/>
    <n v="55"/>
    <s v="13m"/>
    <n v="77"/>
    <n v="6"/>
    <n v="77"/>
    <s v="Y"/>
    <n v="1"/>
    <n v="55"/>
    <s v="12m"/>
    <n v="79"/>
    <n v="8"/>
    <n v="78"/>
    <s v="Y"/>
    <n v="5.5"/>
    <n v="55"/>
    <s v="13m"/>
    <n v="77.5"/>
    <n v="5.5"/>
    <n v="78"/>
    <s v="Y"/>
    <n v="1"/>
    <n v="55"/>
    <s v="12m"/>
    <n v="79"/>
    <n v="7"/>
    <n v="78.5"/>
    <s v="Y"/>
    <n v="3"/>
    <n v="55"/>
    <s v="13m"/>
    <n v="75"/>
    <n v="2.5"/>
    <n v="78.5"/>
    <s v="Y"/>
    <n v="4"/>
    <n v="55"/>
    <s v="12m"/>
    <n v="82"/>
    <n v="9.5"/>
    <n v="80.25"/>
    <s v="N"/>
    <m/>
    <m/>
    <m/>
    <n v="0"/>
    <n v="0"/>
    <n v="80.25"/>
    <s v="N"/>
    <m/>
    <m/>
    <m/>
    <n v="0"/>
    <n v="0"/>
    <n v="80.25"/>
    <s v="N"/>
    <m/>
    <m/>
    <m/>
    <n v="0"/>
    <n v="0"/>
    <n v="80.25"/>
    <s v="N"/>
    <m/>
    <m/>
    <m/>
    <n v="0"/>
    <n v="0"/>
    <n v="80.25"/>
    <s v="N"/>
    <m/>
    <m/>
    <m/>
    <n v="0"/>
    <n v="0"/>
    <n v="80.25"/>
    <s v="N"/>
    <m/>
    <m/>
    <m/>
    <n v="0"/>
    <n v="0"/>
    <n v="80.25"/>
    <s v="N"/>
    <m/>
    <m/>
    <m/>
    <n v="0"/>
    <n v="0"/>
    <n v="80.25"/>
    <s v="N"/>
    <m/>
    <m/>
    <m/>
    <n v="0"/>
    <n v="0"/>
    <n v="80.25"/>
    <s v="N"/>
    <m/>
    <m/>
    <m/>
    <n v="0"/>
    <n v="0"/>
    <m/>
    <n v="6"/>
    <n v="8"/>
    <n v="5.5"/>
    <n v="7"/>
    <n v="2.5"/>
    <n v="9.5"/>
    <n v="0"/>
    <n v="0"/>
    <n v="0"/>
    <n v="0"/>
    <n v="0"/>
    <n v="0"/>
    <n v="0"/>
    <n v="0"/>
    <n v="0"/>
    <m/>
    <n v="24.5"/>
    <n v="17.5"/>
    <n v="9.5"/>
    <n v="38.5"/>
    <n v="9.5"/>
    <n v="82"/>
    <n v="26"/>
    <n v="4"/>
    <n v="55"/>
    <n v="12"/>
  </r>
  <r>
    <x v="7"/>
    <x v="4"/>
    <s v="Cat C"/>
    <n v="4"/>
    <n v="55"/>
    <s v="18m"/>
    <n v="58"/>
    <s v="Y"/>
    <n v="1"/>
    <n v="55"/>
    <s v="16m"/>
    <n v="61"/>
    <n v="9"/>
    <n v="59.5"/>
    <s v="Y"/>
    <n v="4"/>
    <n v="55"/>
    <s v="18m"/>
    <n v="58"/>
    <n v="4.5"/>
    <n v="59.5"/>
    <s v="Y"/>
    <n v="4"/>
    <n v="52"/>
    <s v="18m"/>
    <n v="52"/>
    <n v="-1.5"/>
    <n v="59.5"/>
    <s v="Y"/>
    <n v="5"/>
    <n v="52"/>
    <s v="18m"/>
    <n v="53"/>
    <n v="-0.5"/>
    <n v="59.5"/>
    <s v="Y"/>
    <n v="2"/>
    <n v="52"/>
    <s v="18m"/>
    <n v="50"/>
    <n v="-3.5"/>
    <n v="59.5"/>
    <s v="Y"/>
    <n v="2"/>
    <n v="55"/>
    <s v="16m"/>
    <n v="62"/>
    <n v="8.5"/>
    <n v="60.75"/>
    <s v="N"/>
    <m/>
    <m/>
    <m/>
    <n v="0"/>
    <n v="0"/>
    <n v="60.75"/>
    <s v="N"/>
    <m/>
    <m/>
    <m/>
    <n v="0"/>
    <n v="0"/>
    <n v="60.75"/>
    <s v="N"/>
    <m/>
    <m/>
    <m/>
    <n v="0"/>
    <n v="0"/>
    <n v="60.75"/>
    <s v="N"/>
    <m/>
    <m/>
    <m/>
    <n v="0"/>
    <n v="0"/>
    <n v="60.75"/>
    <s v="N"/>
    <m/>
    <m/>
    <m/>
    <n v="0"/>
    <n v="0"/>
    <n v="60.75"/>
    <s v="N"/>
    <m/>
    <m/>
    <m/>
    <n v="0"/>
    <n v="0"/>
    <n v="60.75"/>
    <s v="N"/>
    <m/>
    <m/>
    <m/>
    <n v="0"/>
    <n v="0"/>
    <n v="60.75"/>
    <s v="N"/>
    <m/>
    <m/>
    <m/>
    <n v="0"/>
    <n v="0"/>
    <n v="60.75"/>
    <s v="N"/>
    <m/>
    <m/>
    <m/>
    <n v="0"/>
    <n v="0"/>
    <m/>
    <n v="9"/>
    <n v="4.5"/>
    <n v="-1.5"/>
    <n v="-0.5"/>
    <n v="-3.5"/>
    <n v="8.5"/>
    <n v="0"/>
    <n v="0"/>
    <n v="0"/>
    <n v="0"/>
    <n v="0"/>
    <n v="0"/>
    <n v="0"/>
    <n v="0"/>
    <n v="0"/>
    <m/>
    <n v="22"/>
    <n v="17.5"/>
    <n v="9"/>
    <n v="16.5"/>
    <n v="9"/>
    <n v="62"/>
    <n v="46"/>
    <n v="2"/>
    <n v="55"/>
    <n v="16"/>
  </r>
  <r>
    <x v="8"/>
    <x v="4"/>
    <s v="Cat C"/>
    <n v="1"/>
    <n v="52"/>
    <s v="18m"/>
    <n v="49"/>
    <s v="Y"/>
    <n v="4"/>
    <n v="49"/>
    <s v="18m"/>
    <n v="46"/>
    <n v="3"/>
    <n v="49"/>
    <s v="N"/>
    <m/>
    <m/>
    <m/>
    <n v="0"/>
    <n v="0"/>
    <n v="49"/>
    <s v="Y"/>
    <n v="3"/>
    <n v="52"/>
    <s v="18m"/>
    <n v="51"/>
    <n v="8"/>
    <n v="50"/>
    <s v="Y"/>
    <n v="5"/>
    <n v="52"/>
    <s v="18m"/>
    <n v="53"/>
    <n v="9"/>
    <n v="51.5"/>
    <s v="N"/>
    <m/>
    <m/>
    <m/>
    <n v="0"/>
    <n v="0"/>
    <n v="51.5"/>
    <s v="N"/>
    <n v="2.5"/>
    <n v="52"/>
    <s v="18m"/>
    <n v="50.5"/>
    <n v="5"/>
    <n v="51.5"/>
    <s v="N"/>
    <m/>
    <m/>
    <m/>
    <n v="0"/>
    <n v="0"/>
    <n v="51.5"/>
    <s v="N"/>
    <m/>
    <m/>
    <m/>
    <n v="0"/>
    <n v="0"/>
    <n v="51.5"/>
    <s v="N"/>
    <m/>
    <m/>
    <m/>
    <n v="0"/>
    <n v="0"/>
    <n v="51.5"/>
    <s v="N"/>
    <m/>
    <m/>
    <m/>
    <n v="0"/>
    <n v="0"/>
    <n v="51.5"/>
    <s v="N"/>
    <m/>
    <m/>
    <m/>
    <n v="0"/>
    <n v="0"/>
    <n v="51.5"/>
    <s v="N"/>
    <m/>
    <m/>
    <m/>
    <n v="0"/>
    <n v="0"/>
    <n v="51.5"/>
    <s v="N"/>
    <m/>
    <m/>
    <m/>
    <n v="0"/>
    <n v="0"/>
    <n v="51.5"/>
    <s v="N"/>
    <m/>
    <m/>
    <m/>
    <n v="0"/>
    <n v="0"/>
    <n v="51.5"/>
    <s v="N"/>
    <m/>
    <m/>
    <m/>
    <n v="0"/>
    <n v="0"/>
    <m/>
    <n v="3"/>
    <n v="0"/>
    <n v="8"/>
    <n v="9"/>
    <n v="0"/>
    <n v="5"/>
    <n v="0"/>
    <n v="0"/>
    <n v="0"/>
    <n v="0"/>
    <n v="0"/>
    <n v="0"/>
    <n v="0"/>
    <n v="0"/>
    <n v="0"/>
    <m/>
    <n v="22"/>
    <n v="17"/>
    <n v="9"/>
    <n v="25"/>
    <n v="9"/>
    <n v="53"/>
    <n v="55"/>
    <n v="5"/>
    <n v="52"/>
    <n v="18"/>
  </r>
  <r>
    <x v="9"/>
    <x v="3"/>
    <s v="Cat B"/>
    <n v="2"/>
    <n v="52"/>
    <s v="16m"/>
    <n v="56"/>
    <s v="Y"/>
    <n v="1"/>
    <n v="52"/>
    <s v="14m"/>
    <n v="61"/>
    <n v="11"/>
    <n v="58.5"/>
    <s v="Y"/>
    <n v="4"/>
    <n v="52"/>
    <s v="18m"/>
    <n v="52"/>
    <n v="-0.5"/>
    <n v="58.5"/>
    <s v="Y"/>
    <n v="5"/>
    <n v="52"/>
    <s v="18m"/>
    <n v="53"/>
    <n v="0.5"/>
    <n v="58.5"/>
    <s v="N"/>
    <m/>
    <m/>
    <m/>
    <n v="0"/>
    <n v="0"/>
    <n v="58.5"/>
    <s v="N"/>
    <m/>
    <m/>
    <m/>
    <n v="0"/>
    <n v="0"/>
    <n v="58.5"/>
    <s v="Y"/>
    <n v="5"/>
    <n v="52"/>
    <s v="16m"/>
    <n v="59"/>
    <n v="6.5"/>
    <n v="58.75"/>
    <s v="N"/>
    <m/>
    <m/>
    <m/>
    <n v="0"/>
    <n v="0"/>
    <n v="58.75"/>
    <s v="N"/>
    <m/>
    <m/>
    <m/>
    <n v="0"/>
    <n v="0"/>
    <n v="58.75"/>
    <s v="N"/>
    <m/>
    <m/>
    <m/>
    <n v="0"/>
    <n v="0"/>
    <n v="58.75"/>
    <s v="N"/>
    <m/>
    <m/>
    <m/>
    <n v="0"/>
    <n v="0"/>
    <n v="58.75"/>
    <s v="N"/>
    <m/>
    <m/>
    <m/>
    <n v="0"/>
    <n v="0"/>
    <n v="58.75"/>
    <s v="N"/>
    <m/>
    <m/>
    <m/>
    <n v="0"/>
    <n v="0"/>
    <n v="58.75"/>
    <s v="N"/>
    <m/>
    <m/>
    <m/>
    <n v="0"/>
    <n v="0"/>
    <n v="58.75"/>
    <s v="N"/>
    <m/>
    <m/>
    <m/>
    <n v="0"/>
    <n v="0"/>
    <n v="58.75"/>
    <s v="N"/>
    <m/>
    <m/>
    <m/>
    <n v="0"/>
    <n v="0"/>
    <m/>
    <n v="11"/>
    <n v="-0.5"/>
    <n v="0.5"/>
    <n v="0"/>
    <n v="0"/>
    <n v="6.5"/>
    <n v="0"/>
    <n v="0"/>
    <n v="0"/>
    <n v="0"/>
    <n v="0"/>
    <n v="0"/>
    <n v="0"/>
    <n v="0"/>
    <n v="0"/>
    <m/>
    <n v="18"/>
    <n v="17.5"/>
    <n v="11"/>
    <n v="17.5"/>
    <n v="11"/>
    <n v="61"/>
    <n v="47"/>
    <n v="1"/>
    <n v="52"/>
    <n v="14"/>
  </r>
  <r>
    <x v="10"/>
    <x v="3"/>
    <s v="Cat B"/>
    <n v="4"/>
    <n v="40"/>
    <s v="18m"/>
    <n v="28"/>
    <s v="Y"/>
    <n v="1"/>
    <n v="40"/>
    <s v="18m"/>
    <n v="25"/>
    <n v="3"/>
    <n v="28"/>
    <s v="Y"/>
    <n v="2"/>
    <n v="40"/>
    <s v="18m"/>
    <n v="26"/>
    <n v="4"/>
    <n v="28"/>
    <s v="Y"/>
    <n v="1"/>
    <n v="43"/>
    <s v="18m"/>
    <n v="31"/>
    <n v="9"/>
    <n v="29.5"/>
    <s v="N"/>
    <m/>
    <m/>
    <m/>
    <n v="0"/>
    <n v="0"/>
    <n v="29.5"/>
    <s v="Y"/>
    <n v="2"/>
    <n v="40"/>
    <s v="18m"/>
    <n v="26"/>
    <n v="2.5"/>
    <n v="29.5"/>
    <s v="Y"/>
    <n v="3"/>
    <n v="43"/>
    <s v="18m"/>
    <n v="33"/>
    <n v="9.5"/>
    <n v="31.25"/>
    <s v="N"/>
    <m/>
    <m/>
    <m/>
    <n v="0"/>
    <n v="0"/>
    <n v="31.25"/>
    <s v="N"/>
    <m/>
    <m/>
    <m/>
    <n v="0"/>
    <n v="0"/>
    <n v="31.25"/>
    <s v="N"/>
    <m/>
    <m/>
    <m/>
    <n v="0"/>
    <n v="0"/>
    <n v="31.25"/>
    <s v="N"/>
    <m/>
    <m/>
    <m/>
    <n v="0"/>
    <n v="0"/>
    <n v="31.25"/>
    <s v="N"/>
    <m/>
    <m/>
    <m/>
    <n v="0"/>
    <n v="0"/>
    <n v="31.25"/>
    <s v="N"/>
    <m/>
    <m/>
    <m/>
    <n v="0"/>
    <n v="0"/>
    <n v="31.25"/>
    <s v="N"/>
    <m/>
    <m/>
    <m/>
    <n v="0"/>
    <n v="0"/>
    <n v="31.25"/>
    <s v="N"/>
    <m/>
    <m/>
    <m/>
    <n v="0"/>
    <n v="0"/>
    <n v="31.25"/>
    <s v="N"/>
    <m/>
    <m/>
    <m/>
    <n v="0"/>
    <n v="0"/>
    <m/>
    <n v="3"/>
    <n v="4"/>
    <n v="9"/>
    <n v="0"/>
    <n v="2.5"/>
    <n v="9.5"/>
    <n v="0"/>
    <n v="0"/>
    <n v="0"/>
    <n v="0"/>
    <n v="0"/>
    <n v="0"/>
    <n v="0"/>
    <n v="0"/>
    <n v="0"/>
    <m/>
    <n v="22.5"/>
    <n v="18.5"/>
    <n v="9.5"/>
    <n v="28"/>
    <n v="9.5"/>
    <n v="33"/>
    <n v="75"/>
    <n v="3"/>
    <n v="43"/>
    <n v="18"/>
  </r>
  <r>
    <x v="11"/>
    <x v="3"/>
    <s v="Cat C"/>
    <n v="4"/>
    <n v="55"/>
    <s v="14m"/>
    <n v="70"/>
    <s v="Y"/>
    <n v="3"/>
    <n v="55"/>
    <s v="14m"/>
    <n v="69"/>
    <n v="5"/>
    <n v="70"/>
    <s v="Y"/>
    <n v="4"/>
    <n v="55"/>
    <s v="16m"/>
    <n v="64"/>
    <n v="0"/>
    <n v="70"/>
    <s v="Y"/>
    <n v="2"/>
    <n v="55"/>
    <s v="14m"/>
    <n v="68"/>
    <n v="4"/>
    <n v="70"/>
    <s v="N"/>
    <m/>
    <m/>
    <m/>
    <n v="0"/>
    <n v="0"/>
    <n v="70"/>
    <s v="Y"/>
    <n v="2"/>
    <n v="55"/>
    <s v="14m"/>
    <n v="68"/>
    <n v="4"/>
    <n v="70"/>
    <s v="Y"/>
    <n v="2"/>
    <n v="55"/>
    <s v="14m"/>
    <n v="68"/>
    <n v="4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N"/>
    <m/>
    <m/>
    <m/>
    <n v="0"/>
    <n v="0"/>
    <m/>
    <n v="5"/>
    <n v="0"/>
    <n v="4"/>
    <n v="0"/>
    <n v="4"/>
    <n v="4"/>
    <n v="0"/>
    <n v="0"/>
    <n v="0"/>
    <n v="0"/>
    <n v="0"/>
    <n v="0"/>
    <n v="0"/>
    <n v="0"/>
    <n v="0"/>
    <m/>
    <n v="13"/>
    <n v="9"/>
    <n v="5"/>
    <n v="17"/>
    <n v="5"/>
    <n v="69"/>
    <n v="39"/>
    <n v="3"/>
    <n v="55"/>
    <n v="14"/>
  </r>
  <r>
    <x v="12"/>
    <x v="3"/>
    <s v="Cat C"/>
    <n v="3"/>
    <n v="55"/>
    <s v="14m"/>
    <n v="69"/>
    <s v="Y"/>
    <n v="2.5"/>
    <n v="55"/>
    <s v="14m"/>
    <n v="68.5"/>
    <n v="5.5"/>
    <n v="69"/>
    <s v="Y"/>
    <n v="4"/>
    <n v="55"/>
    <s v="16m"/>
    <n v="64"/>
    <n v="1"/>
    <n v="69"/>
    <s v="Y"/>
    <n v="1"/>
    <n v="55"/>
    <s v="16m"/>
    <n v="61"/>
    <n v="-2"/>
    <n v="69"/>
    <s v="Y"/>
    <n v="3"/>
    <n v="55"/>
    <s v="16m"/>
    <n v="63"/>
    <n v="0"/>
    <n v="69"/>
    <s v="Y"/>
    <n v="3"/>
    <n v="55"/>
    <s v="16m"/>
    <n v="63"/>
    <n v="0"/>
    <n v="69"/>
    <s v="Y"/>
    <n v="5.5"/>
    <n v="55"/>
    <s v="16m"/>
    <n v="65.5"/>
    <n v="2.5"/>
    <n v="69"/>
    <s v="N"/>
    <m/>
    <m/>
    <m/>
    <n v="0"/>
    <n v="0"/>
    <n v="69"/>
    <s v="N"/>
    <m/>
    <m/>
    <m/>
    <n v="0"/>
    <n v="0"/>
    <n v="69"/>
    <s v="N"/>
    <m/>
    <m/>
    <m/>
    <n v="0"/>
    <n v="0"/>
    <n v="69"/>
    <s v="N"/>
    <m/>
    <m/>
    <m/>
    <n v="0"/>
    <n v="0"/>
    <n v="69"/>
    <s v="N"/>
    <m/>
    <m/>
    <m/>
    <n v="0"/>
    <n v="0"/>
    <n v="69"/>
    <s v="N"/>
    <m/>
    <m/>
    <m/>
    <n v="0"/>
    <n v="0"/>
    <n v="69"/>
    <s v="N"/>
    <m/>
    <m/>
    <m/>
    <n v="0"/>
    <n v="0"/>
    <n v="69"/>
    <s v="N"/>
    <m/>
    <m/>
    <m/>
    <n v="0"/>
    <n v="0"/>
    <n v="69"/>
    <s v="N"/>
    <m/>
    <m/>
    <m/>
    <n v="0"/>
    <n v="0"/>
    <m/>
    <n v="5.5"/>
    <n v="1"/>
    <n v="-2"/>
    <n v="0"/>
    <n v="0"/>
    <n v="2.5"/>
    <n v="0"/>
    <n v="0"/>
    <n v="0"/>
    <n v="0"/>
    <n v="0"/>
    <n v="0"/>
    <n v="0"/>
    <n v="0"/>
    <n v="0"/>
    <m/>
    <n v="9"/>
    <n v="8"/>
    <n v="5.5"/>
    <n v="7"/>
    <n v="5.5"/>
    <n v="68.5"/>
    <n v="39.5"/>
    <n v="2.5"/>
    <n v="55"/>
    <n v="14"/>
  </r>
  <r>
    <x v="13"/>
    <x v="3"/>
    <s v="Cat D"/>
    <n v="3"/>
    <n v="58"/>
    <s v="14m"/>
    <n v="75"/>
    <s v="N"/>
    <m/>
    <m/>
    <m/>
    <n v="0"/>
    <n v="0"/>
    <n v="75"/>
    <s v="N"/>
    <m/>
    <m/>
    <m/>
    <n v="0"/>
    <n v="0"/>
    <n v="75"/>
    <s v="Y"/>
    <m/>
    <m/>
    <m/>
    <n v="0"/>
    <n v="0"/>
    <n v="75"/>
    <s v="Y"/>
    <n v="5"/>
    <n v="58"/>
    <s v="16m"/>
    <n v="71"/>
    <n v="2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m/>
    <n v="0"/>
    <n v="0"/>
    <n v="0"/>
    <n v="2"/>
    <n v="0"/>
    <n v="0"/>
    <n v="0"/>
    <n v="0"/>
    <n v="0"/>
    <n v="0"/>
    <n v="0"/>
    <n v="0"/>
    <n v="0"/>
    <n v="0"/>
    <n v="0"/>
    <m/>
    <n v="2"/>
    <n v="2"/>
    <n v="2"/>
    <n v="2"/>
    <n v="2"/>
    <n v="71"/>
    <n v="37"/>
    <n v="5"/>
    <n v="58"/>
    <n v="16"/>
  </r>
  <r>
    <x v="14"/>
    <x v="1"/>
    <s v="Cat C"/>
    <n v="2"/>
    <n v="49"/>
    <s v="18m"/>
    <n v="44"/>
    <s v="Y"/>
    <n v="2"/>
    <n v="49"/>
    <s v="18m"/>
    <n v="44"/>
    <n v="6"/>
    <n v="44"/>
    <s v="Y"/>
    <n v="2.5"/>
    <n v="49"/>
    <s v="18m"/>
    <n v="44.5"/>
    <n v="6.5"/>
    <n v="44.25"/>
    <s v="Y"/>
    <n v="4"/>
    <n v="49"/>
    <s v="18m"/>
    <n v="46"/>
    <n v="7.75"/>
    <n v="45.125"/>
    <s v="Y"/>
    <n v="2"/>
    <n v="49"/>
    <s v="18m"/>
    <n v="44"/>
    <n v="4.875"/>
    <n v="45.125"/>
    <s v="Y"/>
    <n v="1"/>
    <n v="49"/>
    <s v="18m"/>
    <n v="43"/>
    <n v="3.875"/>
    <n v="45.125"/>
    <s v="N"/>
    <m/>
    <m/>
    <m/>
    <n v="0"/>
    <n v="0"/>
    <n v="45.125"/>
    <s v="N"/>
    <m/>
    <m/>
    <m/>
    <n v="0"/>
    <n v="0"/>
    <n v="45.125"/>
    <s v="N"/>
    <m/>
    <m/>
    <m/>
    <n v="0"/>
    <n v="0"/>
    <n v="45.125"/>
    <s v="N"/>
    <m/>
    <m/>
    <m/>
    <n v="0"/>
    <n v="0"/>
    <n v="45.125"/>
    <s v="N"/>
    <m/>
    <m/>
    <m/>
    <n v="0"/>
    <n v="0"/>
    <n v="45.125"/>
    <s v="N"/>
    <m/>
    <m/>
    <m/>
    <n v="0"/>
    <n v="0"/>
    <n v="45.125"/>
    <s v="N"/>
    <m/>
    <m/>
    <m/>
    <n v="0"/>
    <n v="0"/>
    <n v="45.125"/>
    <s v="N"/>
    <m/>
    <m/>
    <m/>
    <n v="0"/>
    <n v="0"/>
    <n v="45.125"/>
    <s v="N"/>
    <m/>
    <m/>
    <m/>
    <n v="0"/>
    <n v="0"/>
    <n v="45.125"/>
    <s v="N"/>
    <m/>
    <m/>
    <m/>
    <n v="0"/>
    <n v="0"/>
    <m/>
    <n v="6"/>
    <n v="6.5"/>
    <n v="7.75"/>
    <n v="4.875"/>
    <n v="3.875"/>
    <n v="0"/>
    <n v="0"/>
    <n v="0"/>
    <n v="0"/>
    <n v="0"/>
    <n v="0"/>
    <n v="0"/>
    <n v="0"/>
    <n v="0"/>
    <n v="0"/>
    <m/>
    <n v="20.25"/>
    <n v="14.25"/>
    <n v="7.75"/>
    <n v="29"/>
    <n v="7.75"/>
    <n v="46"/>
    <n v="62"/>
    <n v="4"/>
    <n v="49"/>
    <n v="18"/>
  </r>
  <r>
    <x v="15"/>
    <x v="1"/>
    <s v="Cat C"/>
    <n v="4"/>
    <n v="55"/>
    <s v="13m"/>
    <n v="76"/>
    <s v="Y"/>
    <n v="0.5"/>
    <n v="55"/>
    <s v="13m"/>
    <n v="72.5"/>
    <n v="2.5"/>
    <n v="76"/>
    <s v="Y"/>
    <n v="4"/>
    <n v="55"/>
    <s v="13m"/>
    <n v="76"/>
    <n v="6"/>
    <n v="76"/>
    <s v="Y"/>
    <n v="4"/>
    <n v="55"/>
    <s v="13m"/>
    <n v="76"/>
    <n v="6"/>
    <n v="76"/>
    <s v="Y"/>
    <n v="4"/>
    <n v="55"/>
    <s v="14m"/>
    <n v="70"/>
    <n v="0"/>
    <n v="76"/>
    <s v="Y"/>
    <n v="4"/>
    <n v="55"/>
    <s v="14m"/>
    <n v="70"/>
    <n v="0"/>
    <n v="76"/>
    <s v="N"/>
    <m/>
    <m/>
    <m/>
    <n v="0"/>
    <n v="0"/>
    <n v="76"/>
    <s v="N"/>
    <m/>
    <m/>
    <m/>
    <n v="0"/>
    <n v="0"/>
    <n v="76"/>
    <s v="N"/>
    <m/>
    <m/>
    <m/>
    <n v="0"/>
    <n v="0"/>
    <n v="76"/>
    <s v="N"/>
    <m/>
    <m/>
    <m/>
    <n v="0"/>
    <n v="0"/>
    <n v="76"/>
    <s v="N"/>
    <m/>
    <m/>
    <m/>
    <n v="0"/>
    <n v="0"/>
    <n v="76"/>
    <s v="N"/>
    <m/>
    <m/>
    <m/>
    <n v="0"/>
    <n v="0"/>
    <n v="76"/>
    <s v="N"/>
    <m/>
    <m/>
    <m/>
    <n v="0"/>
    <n v="0"/>
    <n v="76"/>
    <s v="N"/>
    <m/>
    <m/>
    <m/>
    <n v="0"/>
    <n v="0"/>
    <n v="76"/>
    <s v="N"/>
    <m/>
    <m/>
    <m/>
    <n v="0"/>
    <n v="0"/>
    <n v="76"/>
    <s v="N"/>
    <m/>
    <m/>
    <m/>
    <n v="0"/>
    <n v="0"/>
    <m/>
    <n v="2.5"/>
    <n v="6"/>
    <n v="6"/>
    <n v="0"/>
    <n v="0"/>
    <n v="0"/>
    <n v="0"/>
    <n v="0"/>
    <n v="0"/>
    <n v="0"/>
    <n v="0"/>
    <n v="0"/>
    <n v="0"/>
    <n v="0"/>
    <n v="0"/>
    <m/>
    <n v="14.5"/>
    <n v="12"/>
    <n v="6"/>
    <n v="14.5"/>
    <n v="6"/>
    <n v="76"/>
    <n v="32"/>
    <n v="4"/>
    <n v="55"/>
    <n v="13"/>
  </r>
  <r>
    <x v="16"/>
    <x v="0"/>
    <s v="Cat C"/>
    <n v="3"/>
    <n v="55"/>
    <s v="16m"/>
    <n v="63"/>
    <s v="Y"/>
    <n v="1"/>
    <n v="55"/>
    <s v="14m"/>
    <n v="67"/>
    <n v="10"/>
    <n v="65"/>
    <s v="Y"/>
    <n v="3"/>
    <n v="55"/>
    <s v="14m"/>
    <n v="69"/>
    <n v="1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Y"/>
    <n v="3"/>
    <n v="55"/>
    <s v="14m"/>
    <n v="69"/>
    <n v="8"/>
    <n v="68"/>
    <s v="N"/>
    <m/>
    <m/>
    <m/>
    <n v="0"/>
    <n v="0"/>
    <n v="68"/>
    <s v="N"/>
    <m/>
    <m/>
    <m/>
    <n v="0"/>
    <n v="0"/>
    <n v="68"/>
    <s v="N"/>
    <m/>
    <m/>
    <m/>
    <n v="0"/>
    <n v="0"/>
    <n v="68"/>
    <s v="N"/>
    <m/>
    <m/>
    <m/>
    <n v="0"/>
    <n v="0"/>
    <n v="68"/>
    <s v="N"/>
    <m/>
    <m/>
    <m/>
    <n v="0"/>
    <n v="0"/>
    <n v="68"/>
    <s v="N"/>
    <m/>
    <m/>
    <m/>
    <n v="0"/>
    <n v="0"/>
    <n v="68"/>
    <s v="N"/>
    <m/>
    <m/>
    <m/>
    <n v="0"/>
    <n v="0"/>
    <n v="68"/>
    <s v="N"/>
    <m/>
    <m/>
    <m/>
    <n v="0"/>
    <n v="0"/>
    <n v="68"/>
    <s v="N"/>
    <m/>
    <m/>
    <m/>
    <n v="0"/>
    <n v="0"/>
    <m/>
    <n v="10"/>
    <n v="10"/>
    <n v="0"/>
    <n v="0"/>
    <n v="0"/>
    <n v="8"/>
    <n v="0"/>
    <n v="0"/>
    <n v="0"/>
    <n v="0"/>
    <n v="0"/>
    <n v="0"/>
    <n v="0"/>
    <n v="0"/>
    <n v="0"/>
    <m/>
    <n v="28"/>
    <n v="20"/>
    <n v="10"/>
    <n v="28"/>
    <n v="10"/>
    <n v="69"/>
    <n v="39"/>
    <n v="3"/>
    <n v="55"/>
    <n v="14"/>
  </r>
  <r>
    <x v="17"/>
    <x v="0"/>
    <s v="Cat C"/>
    <n v="2"/>
    <n v="55"/>
    <s v="14m"/>
    <n v="68"/>
    <s v="Y"/>
    <n v="4.5"/>
    <n v="55"/>
    <s v="14m"/>
    <n v="70.5"/>
    <n v="8.5"/>
    <n v="69.25"/>
    <s v="Y"/>
    <n v="2.5"/>
    <n v="55"/>
    <s v="14m"/>
    <n v="68.5"/>
    <n v="5.25"/>
    <n v="69.25"/>
    <s v="N"/>
    <m/>
    <m/>
    <m/>
    <n v="0"/>
    <n v="0"/>
    <n v="69.25"/>
    <s v="N"/>
    <m/>
    <m/>
    <m/>
    <n v="0"/>
    <n v="0"/>
    <n v="69.25"/>
    <s v="Y"/>
    <n v="4"/>
    <n v="55"/>
    <s v="16m"/>
    <n v="64"/>
    <n v="0.75"/>
    <n v="69.25"/>
    <s v="Y"/>
    <n v="4"/>
    <n v="55"/>
    <s v="16m"/>
    <n v="64"/>
    <n v="0.75"/>
    <n v="69.25"/>
    <s v="N"/>
    <m/>
    <m/>
    <m/>
    <n v="0"/>
    <n v="0"/>
    <n v="69.25"/>
    <s v="N"/>
    <m/>
    <m/>
    <m/>
    <n v="0"/>
    <n v="0"/>
    <n v="69.25"/>
    <s v="N"/>
    <m/>
    <m/>
    <m/>
    <n v="0"/>
    <n v="0"/>
    <n v="69.25"/>
    <s v="N"/>
    <m/>
    <m/>
    <m/>
    <n v="0"/>
    <n v="0"/>
    <n v="69.25"/>
    <s v="N"/>
    <m/>
    <m/>
    <m/>
    <n v="0"/>
    <n v="0"/>
    <n v="69.25"/>
    <s v="N"/>
    <m/>
    <m/>
    <m/>
    <n v="0"/>
    <n v="0"/>
    <n v="69.25"/>
    <s v="N"/>
    <m/>
    <m/>
    <m/>
    <n v="0"/>
    <n v="0"/>
    <n v="69.25"/>
    <s v="N"/>
    <m/>
    <m/>
    <m/>
    <n v="0"/>
    <n v="0"/>
    <n v="69.25"/>
    <s v="N"/>
    <m/>
    <m/>
    <m/>
    <n v="0"/>
    <n v="0"/>
    <m/>
    <n v="8.5"/>
    <n v="5.25"/>
    <n v="0"/>
    <n v="0"/>
    <n v="0.75"/>
    <n v="0.75"/>
    <n v="0"/>
    <n v="0"/>
    <n v="0"/>
    <n v="0"/>
    <n v="0"/>
    <n v="0"/>
    <n v="0"/>
    <n v="0"/>
    <n v="0"/>
    <m/>
    <n v="14.5"/>
    <n v="13.75"/>
    <n v="8.5"/>
    <n v="15.25"/>
    <n v="8.5"/>
    <n v="70.5"/>
    <n v="37.5"/>
    <n v="4.5"/>
    <n v="55"/>
    <n v="14"/>
  </r>
  <r>
    <x v="18"/>
    <x v="0"/>
    <s v="Cat C"/>
    <n v="6"/>
    <n v="55"/>
    <s v="11.25m"/>
    <n v="90"/>
    <s v="N"/>
    <m/>
    <m/>
    <m/>
    <n v="0"/>
    <n v="0"/>
    <n v="90"/>
    <s v="N"/>
    <n v="2.5"/>
    <n v="55"/>
    <s v="11.25m"/>
    <n v="86.5"/>
    <n v="2.5"/>
    <n v="90"/>
    <s v="N"/>
    <m/>
    <m/>
    <m/>
    <n v="0"/>
    <n v="0"/>
    <n v="90"/>
    <s v="N"/>
    <m/>
    <m/>
    <m/>
    <n v="0"/>
    <n v="0"/>
    <n v="90"/>
    <s v="N"/>
    <m/>
    <m/>
    <m/>
    <n v="0"/>
    <n v="0"/>
    <n v="90"/>
    <s v="Y"/>
    <n v="3"/>
    <n v="55"/>
    <s v="11.25m"/>
    <n v="87"/>
    <n v="3"/>
    <n v="90"/>
    <s v="N"/>
    <m/>
    <m/>
    <m/>
    <n v="0"/>
    <n v="0"/>
    <n v="90"/>
    <s v="N"/>
    <m/>
    <m/>
    <m/>
    <n v="0"/>
    <n v="0"/>
    <n v="90"/>
    <s v="N"/>
    <m/>
    <m/>
    <m/>
    <n v="0"/>
    <n v="0"/>
    <n v="90"/>
    <s v="N"/>
    <m/>
    <m/>
    <m/>
    <n v="0"/>
    <n v="0"/>
    <n v="90"/>
    <s v="N"/>
    <m/>
    <m/>
    <m/>
    <n v="0"/>
    <n v="0"/>
    <n v="90"/>
    <s v="N"/>
    <m/>
    <m/>
    <m/>
    <n v="0"/>
    <n v="0"/>
    <n v="90"/>
    <s v="N"/>
    <m/>
    <m/>
    <m/>
    <n v="0"/>
    <n v="0"/>
    <n v="90"/>
    <s v="N"/>
    <m/>
    <m/>
    <m/>
    <n v="0"/>
    <n v="0"/>
    <n v="90"/>
    <s v="N"/>
    <m/>
    <m/>
    <m/>
    <n v="0"/>
    <n v="0"/>
    <m/>
    <n v="0"/>
    <n v="2.5"/>
    <n v="0"/>
    <n v="0"/>
    <n v="0"/>
    <n v="3"/>
    <n v="0"/>
    <n v="0"/>
    <n v="0"/>
    <n v="0"/>
    <n v="0"/>
    <n v="0"/>
    <n v="0"/>
    <n v="0"/>
    <n v="0"/>
    <m/>
    <n v="5.5"/>
    <n v="5.5"/>
    <n v="3"/>
    <n v="5.5"/>
    <n v="3"/>
    <n v="87"/>
    <n v="21"/>
    <n v="3"/>
    <n v="55"/>
    <n v="11.25"/>
  </r>
  <r>
    <x v="19"/>
    <x v="4"/>
    <s v="Cat D"/>
    <n v="6"/>
    <n v="58"/>
    <s v="14m"/>
    <n v="78"/>
    <s v="Y"/>
    <n v="1.5"/>
    <n v="58"/>
    <s v="14m"/>
    <n v="73.5"/>
    <n v="1.5"/>
    <n v="78"/>
    <s v="Y"/>
    <n v="3.5"/>
    <n v="58"/>
    <s v="14m"/>
    <n v="75.5"/>
    <n v="3.5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m/>
    <n v="1.5"/>
    <n v="3.5"/>
    <n v="0"/>
    <n v="0"/>
    <n v="0"/>
    <n v="0"/>
    <n v="0"/>
    <n v="0"/>
    <n v="0"/>
    <n v="0"/>
    <n v="0"/>
    <n v="0"/>
    <n v="0"/>
    <n v="0"/>
    <n v="0"/>
    <m/>
    <n v="5"/>
    <n v="5"/>
    <n v="3.5"/>
    <n v="5"/>
    <n v="3.5"/>
    <n v="75.5"/>
    <n v="32.5"/>
    <n v="3.5"/>
    <n v="58"/>
    <n v="14"/>
  </r>
  <r>
    <x v="20"/>
    <x v="4"/>
    <s v="Cat C"/>
    <n v="3"/>
    <n v="55"/>
    <s v="18m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Y"/>
    <n v="4"/>
    <n v="52"/>
    <s v="18m"/>
    <n v="52"/>
    <n v="1"/>
    <n v="57"/>
    <s v="Y"/>
    <n v="3.5"/>
    <n v="55"/>
    <s v="18m"/>
    <n v="57.5"/>
    <n v="6.5"/>
    <n v="57.25"/>
    <s v="N"/>
    <m/>
    <m/>
    <m/>
    <n v="0"/>
    <n v="0"/>
    <n v="57.25"/>
    <s v="N"/>
    <m/>
    <m/>
    <m/>
    <n v="0"/>
    <n v="0"/>
    <n v="57.25"/>
    <s v="N"/>
    <m/>
    <m/>
    <m/>
    <n v="0"/>
    <n v="0"/>
    <n v="57.25"/>
    <s v="N"/>
    <m/>
    <m/>
    <m/>
    <n v="0"/>
    <n v="0"/>
    <n v="57.25"/>
    <s v="N"/>
    <m/>
    <m/>
    <m/>
    <n v="0"/>
    <n v="0"/>
    <n v="57.25"/>
    <s v="N"/>
    <m/>
    <m/>
    <m/>
    <n v="0"/>
    <n v="0"/>
    <n v="57.25"/>
    <s v="N"/>
    <m/>
    <m/>
    <m/>
    <n v="0"/>
    <n v="0"/>
    <n v="57.25"/>
    <s v="N"/>
    <m/>
    <m/>
    <m/>
    <n v="0"/>
    <n v="0"/>
    <n v="57.25"/>
    <s v="N"/>
    <m/>
    <m/>
    <m/>
    <n v="0"/>
    <n v="0"/>
    <m/>
    <n v="0"/>
    <n v="0"/>
    <n v="0"/>
    <n v="0"/>
    <n v="1"/>
    <n v="6.5"/>
    <n v="0"/>
    <n v="0"/>
    <n v="0"/>
    <n v="0"/>
    <n v="0"/>
    <n v="0"/>
    <n v="0"/>
    <n v="0"/>
    <n v="0"/>
    <m/>
    <n v="7.5"/>
    <n v="7.5"/>
    <n v="6.5"/>
    <n v="7.5"/>
    <n v="6.5"/>
    <n v="57.5"/>
    <n v="50.5"/>
    <n v="3.5"/>
    <n v="55"/>
    <n v="18"/>
  </r>
  <r>
    <x v="21"/>
    <x v="4"/>
    <s v="Cat C"/>
    <n v="2"/>
    <n v="55"/>
    <s v="11.25m"/>
    <n v="86"/>
    <s v="N"/>
    <m/>
    <m/>
    <m/>
    <n v="0"/>
    <n v="0"/>
    <n v="86"/>
    <s v="N"/>
    <m/>
    <m/>
    <m/>
    <n v="0"/>
    <n v="0"/>
    <n v="86"/>
    <s v="N"/>
    <m/>
    <m/>
    <m/>
    <n v="0"/>
    <n v="0"/>
    <n v="86"/>
    <s v="N"/>
    <m/>
    <m/>
    <m/>
    <n v="0"/>
    <n v="0"/>
    <n v="86"/>
    <s v="Y"/>
    <n v="4"/>
    <n v="55"/>
    <s v="13m"/>
    <n v="76"/>
    <n v="-4"/>
    <n v="86"/>
    <s v="Y"/>
    <n v="4.5"/>
    <n v="55"/>
    <s v="13m"/>
    <n v="76.5"/>
    <n v="-3.5"/>
    <n v="86"/>
    <s v="N"/>
    <m/>
    <m/>
    <m/>
    <n v="0"/>
    <n v="0"/>
    <n v="86"/>
    <s v="N"/>
    <m/>
    <m/>
    <m/>
    <n v="0"/>
    <n v="0"/>
    <n v="86"/>
    <s v="N"/>
    <m/>
    <m/>
    <m/>
    <n v="0"/>
    <n v="0"/>
    <n v="86"/>
    <s v="N"/>
    <m/>
    <m/>
    <m/>
    <n v="0"/>
    <n v="0"/>
    <n v="86"/>
    <s v="N"/>
    <m/>
    <m/>
    <m/>
    <n v="0"/>
    <n v="0"/>
    <n v="86"/>
    <s v="N"/>
    <m/>
    <m/>
    <m/>
    <n v="0"/>
    <n v="0"/>
    <n v="86"/>
    <s v="N"/>
    <m/>
    <m/>
    <m/>
    <n v="0"/>
    <n v="0"/>
    <n v="86"/>
    <s v="N"/>
    <m/>
    <m/>
    <m/>
    <n v="0"/>
    <n v="0"/>
    <n v="86"/>
    <s v="N"/>
    <m/>
    <m/>
    <m/>
    <n v="0"/>
    <n v="0"/>
    <m/>
    <n v="0"/>
    <n v="0"/>
    <n v="0"/>
    <n v="0"/>
    <n v="-4"/>
    <n v="-3.5"/>
    <n v="0"/>
    <n v="0"/>
    <n v="0"/>
    <n v="0"/>
    <n v="0"/>
    <n v="0"/>
    <n v="0"/>
    <n v="0"/>
    <n v="0"/>
    <m/>
    <n v="0"/>
    <n v="0"/>
    <n v="0"/>
    <n v="-7.5"/>
    <n v="0"/>
    <n v="76.5"/>
    <n v="31.5"/>
    <n v="4.5"/>
    <n v="55"/>
    <n v="13"/>
  </r>
  <r>
    <x v="22"/>
    <x v="4"/>
    <s v="Cat C"/>
    <n v="5"/>
    <n v="55"/>
    <s v="13m"/>
    <n v="77"/>
    <s v="N"/>
    <m/>
    <m/>
    <m/>
    <n v="0"/>
    <n v="0"/>
    <n v="77"/>
    <s v="N"/>
    <m/>
    <m/>
    <m/>
    <n v="0"/>
    <n v="0"/>
    <n v="77"/>
    <s v="N"/>
    <m/>
    <m/>
    <m/>
    <n v="0"/>
    <n v="0"/>
    <n v="77"/>
    <s v="N"/>
    <m/>
    <m/>
    <m/>
    <n v="0"/>
    <n v="0"/>
    <n v="77"/>
    <s v="N"/>
    <m/>
    <m/>
    <m/>
    <n v="0"/>
    <n v="0"/>
    <n v="77"/>
    <s v="Y"/>
    <n v="3"/>
    <n v="55"/>
    <s v="13m"/>
    <n v="75"/>
    <n v="4"/>
    <n v="77"/>
    <s v="N"/>
    <m/>
    <m/>
    <m/>
    <n v="0"/>
    <n v="0"/>
    <n v="77"/>
    <s v="N"/>
    <m/>
    <m/>
    <m/>
    <n v="0"/>
    <n v="0"/>
    <n v="77"/>
    <s v="N"/>
    <m/>
    <m/>
    <m/>
    <n v="0"/>
    <n v="0"/>
    <n v="77"/>
    <s v="N"/>
    <m/>
    <m/>
    <m/>
    <n v="0"/>
    <n v="0"/>
    <n v="77"/>
    <s v="N"/>
    <m/>
    <m/>
    <m/>
    <n v="0"/>
    <n v="0"/>
    <n v="77"/>
    <s v="N"/>
    <m/>
    <m/>
    <m/>
    <n v="0"/>
    <n v="0"/>
    <n v="77"/>
    <s v="N"/>
    <m/>
    <m/>
    <m/>
    <n v="0"/>
    <n v="0"/>
    <n v="77"/>
    <s v="N"/>
    <m/>
    <m/>
    <m/>
    <n v="0"/>
    <n v="0"/>
    <n v="77"/>
    <s v="N"/>
    <m/>
    <m/>
    <m/>
    <n v="0"/>
    <n v="0"/>
    <m/>
    <n v="0"/>
    <n v="0"/>
    <n v="0"/>
    <n v="0"/>
    <n v="0"/>
    <n v="4"/>
    <n v="0"/>
    <n v="0"/>
    <n v="0"/>
    <n v="0"/>
    <n v="0"/>
    <n v="0"/>
    <n v="0"/>
    <n v="0"/>
    <n v="0"/>
    <m/>
    <n v="4"/>
    <n v="4"/>
    <n v="4"/>
    <n v="4"/>
    <n v="4"/>
    <n v="75"/>
    <n v="33"/>
    <n v="3"/>
    <n v="55"/>
    <n v="13"/>
  </r>
  <r>
    <x v="23"/>
    <x v="0"/>
    <s v="Cat C"/>
    <n v="2"/>
    <n v="55"/>
    <s v="18m"/>
    <n v="56"/>
    <s v="N"/>
    <m/>
    <m/>
    <m/>
    <n v="0"/>
    <n v="0"/>
    <n v="56"/>
    <s v="N"/>
    <m/>
    <m/>
    <m/>
    <n v="0"/>
    <n v="0"/>
    <n v="56"/>
    <s v="Y"/>
    <n v="5"/>
    <n v="52"/>
    <s v="18m"/>
    <n v="53"/>
    <n v="3"/>
    <n v="56"/>
    <s v="N"/>
    <m/>
    <m/>
    <m/>
    <n v="0"/>
    <n v="0"/>
    <n v="56"/>
    <s v="N"/>
    <m/>
    <m/>
    <m/>
    <n v="0"/>
    <n v="0"/>
    <n v="56"/>
    <s v="N"/>
    <m/>
    <m/>
    <m/>
    <n v="0"/>
    <n v="0"/>
    <n v="56"/>
    <s v="N"/>
    <m/>
    <m/>
    <m/>
    <n v="0"/>
    <n v="0"/>
    <n v="56"/>
    <s v="N"/>
    <m/>
    <m/>
    <m/>
    <n v="0"/>
    <n v="0"/>
    <n v="56"/>
    <s v="N"/>
    <m/>
    <m/>
    <m/>
    <n v="0"/>
    <n v="0"/>
    <n v="56"/>
    <s v="N"/>
    <m/>
    <m/>
    <m/>
    <n v="0"/>
    <n v="0"/>
    <n v="56"/>
    <s v="N"/>
    <m/>
    <m/>
    <m/>
    <n v="0"/>
    <n v="0"/>
    <n v="56"/>
    <s v="N"/>
    <m/>
    <m/>
    <m/>
    <n v="0"/>
    <n v="0"/>
    <n v="56"/>
    <s v="N"/>
    <m/>
    <m/>
    <m/>
    <n v="0"/>
    <n v="0"/>
    <n v="56"/>
    <s v="N"/>
    <m/>
    <m/>
    <m/>
    <n v="0"/>
    <n v="0"/>
    <n v="56"/>
    <s v="N"/>
    <m/>
    <m/>
    <m/>
    <n v="0"/>
    <n v="0"/>
    <m/>
    <n v="0"/>
    <n v="0"/>
    <n v="3"/>
    <n v="0"/>
    <n v="0"/>
    <n v="0"/>
    <n v="0"/>
    <n v="0"/>
    <n v="0"/>
    <n v="0"/>
    <n v="0"/>
    <n v="0"/>
    <n v="0"/>
    <n v="0"/>
    <n v="0"/>
    <m/>
    <n v="3"/>
    <n v="3"/>
    <n v="3"/>
    <n v="3"/>
    <n v="3"/>
    <n v="53"/>
    <n v="55"/>
    <n v="5"/>
    <n v="52"/>
    <n v="18"/>
  </r>
  <r>
    <x v="24"/>
    <x v="0"/>
    <s v="Cat C"/>
    <n v="3"/>
    <n v="55"/>
    <s v="14m"/>
    <n v="69"/>
    <s v="Y"/>
    <n v="3"/>
    <n v="55"/>
    <s v="14m"/>
    <n v="69"/>
    <n v="6"/>
    <n v="69"/>
    <s v="Y"/>
    <n v="1"/>
    <n v="55"/>
    <s v="13m"/>
    <n v="73"/>
    <n v="10"/>
    <n v="71"/>
    <s v="Y"/>
    <n v="5"/>
    <n v="55"/>
    <s v="16m"/>
    <n v="65"/>
    <n v="0"/>
    <n v="71"/>
    <s v="N"/>
    <m/>
    <m/>
    <m/>
    <n v="0"/>
    <n v="0"/>
    <n v="71"/>
    <s v="N"/>
    <m/>
    <m/>
    <m/>
    <n v="0"/>
    <n v="0"/>
    <n v="71"/>
    <s v="Y"/>
    <m/>
    <m/>
    <m/>
    <n v="0"/>
    <n v="0"/>
    <n v="71"/>
    <s v="N"/>
    <m/>
    <m/>
    <m/>
    <n v="0"/>
    <n v="0"/>
    <n v="71"/>
    <s v="N"/>
    <m/>
    <m/>
    <m/>
    <n v="0"/>
    <n v="0"/>
    <n v="71"/>
    <s v="N"/>
    <m/>
    <m/>
    <m/>
    <n v="0"/>
    <n v="0"/>
    <n v="71"/>
    <s v="N"/>
    <m/>
    <m/>
    <m/>
    <n v="0"/>
    <n v="0"/>
    <n v="71"/>
    <s v="N"/>
    <m/>
    <m/>
    <m/>
    <n v="0"/>
    <n v="0"/>
    <n v="71"/>
    <s v="N"/>
    <m/>
    <m/>
    <m/>
    <n v="0"/>
    <n v="0"/>
    <n v="71"/>
    <s v="N"/>
    <m/>
    <m/>
    <m/>
    <n v="0"/>
    <n v="0"/>
    <n v="71"/>
    <s v="N"/>
    <m/>
    <m/>
    <m/>
    <n v="0"/>
    <n v="0"/>
    <n v="71"/>
    <s v="N"/>
    <m/>
    <m/>
    <m/>
    <n v="0"/>
    <n v="0"/>
    <m/>
    <n v="6"/>
    <n v="10"/>
    <n v="0"/>
    <n v="0"/>
    <n v="0"/>
    <n v="0"/>
    <n v="0"/>
    <n v="0"/>
    <n v="0"/>
    <n v="0"/>
    <n v="0"/>
    <n v="0"/>
    <n v="0"/>
    <n v="0"/>
    <n v="0"/>
    <m/>
    <n v="16"/>
    <n v="16"/>
    <n v="10"/>
    <n v="16"/>
    <n v="10"/>
    <n v="73"/>
    <n v="35"/>
    <n v="1"/>
    <n v="55"/>
    <n v="13"/>
  </r>
  <r>
    <x v="25"/>
    <x v="0"/>
    <s v="Cat C"/>
    <n v="3"/>
    <n v="52"/>
    <s v="18m"/>
    <n v="51"/>
    <s v="N"/>
    <m/>
    <m/>
    <m/>
    <n v="0"/>
    <n v="0"/>
    <n v="51"/>
    <s v="N"/>
    <n v="2.5"/>
    <n v="52"/>
    <s v="18m"/>
    <n v="50.5"/>
    <n v="5.5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n v="51"/>
    <s v="N"/>
    <m/>
    <m/>
    <m/>
    <n v="0"/>
    <n v="0"/>
    <m/>
    <n v="0"/>
    <n v="5.5"/>
    <n v="0"/>
    <n v="0"/>
    <n v="0"/>
    <n v="0"/>
    <n v="0"/>
    <n v="0"/>
    <n v="0"/>
    <n v="0"/>
    <n v="0"/>
    <n v="0"/>
    <n v="0"/>
    <n v="0"/>
    <n v="0"/>
    <m/>
    <n v="5.5"/>
    <n v="5.5"/>
    <n v="5.5"/>
    <n v="5.5"/>
    <n v="5.5"/>
    <n v="50.5"/>
    <n v="57.5"/>
    <n v="2.5"/>
    <n v="52"/>
    <n v="18"/>
  </r>
  <r>
    <x v="26"/>
    <x v="2"/>
    <s v="Cat C"/>
    <n v="2"/>
    <n v="52"/>
    <s v="18m"/>
    <n v="50"/>
    <s v="Y"/>
    <n v="2.5"/>
    <n v="52"/>
    <s v="18m"/>
    <n v="50.5"/>
    <n v="6.5"/>
    <n v="50.25"/>
    <s v="Y"/>
    <n v="2.5"/>
    <n v="52"/>
    <s v="18m"/>
    <n v="50.5"/>
    <n v="6.25"/>
    <n v="50.375"/>
    <s v="Y"/>
    <n v="4"/>
    <n v="49"/>
    <s v="18m"/>
    <n v="46"/>
    <n v="1.625"/>
    <n v="50.375"/>
    <s v="Y"/>
    <n v="2"/>
    <n v="55"/>
    <s v="18m"/>
    <n v="56"/>
    <n v="11.625"/>
    <n v="53.1875"/>
    <s v="Y"/>
    <n v="4"/>
    <n v="49"/>
    <s v="18m"/>
    <n v="46"/>
    <n v="-1.1875"/>
    <n v="53.1875"/>
    <s v="Y"/>
    <n v="5.5"/>
    <n v="52"/>
    <s v="18m"/>
    <n v="53.5"/>
    <n v="6.3125"/>
    <n v="53.34375"/>
    <s v="N"/>
    <m/>
    <m/>
    <m/>
    <n v="0"/>
    <n v="0"/>
    <n v="53.34375"/>
    <s v="N"/>
    <m/>
    <m/>
    <m/>
    <n v="0"/>
    <n v="0"/>
    <n v="53.34375"/>
    <s v="N"/>
    <m/>
    <m/>
    <m/>
    <n v="0"/>
    <n v="0"/>
    <n v="53.34375"/>
    <s v="N"/>
    <m/>
    <m/>
    <m/>
    <n v="0"/>
    <n v="0"/>
    <n v="53.34375"/>
    <s v="N"/>
    <m/>
    <m/>
    <m/>
    <n v="0"/>
    <n v="0"/>
    <n v="53.34375"/>
    <s v="N"/>
    <m/>
    <m/>
    <m/>
    <n v="0"/>
    <n v="0"/>
    <n v="53.34375"/>
    <s v="N"/>
    <m/>
    <m/>
    <m/>
    <n v="0"/>
    <n v="0"/>
    <n v="53.34375"/>
    <s v="N"/>
    <m/>
    <m/>
    <m/>
    <n v="0"/>
    <n v="0"/>
    <n v="53.34375"/>
    <s v="N"/>
    <m/>
    <m/>
    <m/>
    <n v="0"/>
    <n v="0"/>
    <m/>
    <n v="6.5"/>
    <n v="6.25"/>
    <n v="1.625"/>
    <n v="11.625"/>
    <n v="-1.1875"/>
    <n v="6.3125"/>
    <n v="0"/>
    <n v="0"/>
    <n v="0"/>
    <n v="0"/>
    <n v="0"/>
    <n v="0"/>
    <n v="0"/>
    <n v="0"/>
    <n v="0"/>
    <m/>
    <n v="24.4375"/>
    <n v="18.125"/>
    <n v="11.625"/>
    <n v="31.125"/>
    <n v="11.625"/>
    <n v="56"/>
    <n v="52"/>
    <n v="2"/>
    <n v="55"/>
    <n v="18"/>
  </r>
  <r>
    <x v="27"/>
    <x v="2"/>
    <s v="Cat B"/>
    <n v="5"/>
    <n v="34"/>
    <s v="18m"/>
    <n v="17"/>
    <s v="Y"/>
    <n v="2"/>
    <n v="37"/>
    <s v="18m"/>
    <n v="20"/>
    <n v="9"/>
    <n v="18.5"/>
    <s v="Y"/>
    <n v="3"/>
    <n v="34"/>
    <s v="18m"/>
    <n v="15"/>
    <n v="2.5"/>
    <n v="18.5"/>
    <s v="Y"/>
    <n v="1.5"/>
    <n v="37"/>
    <s v="18m"/>
    <n v="19.5"/>
    <n v="7"/>
    <n v="19"/>
    <s v="Y"/>
    <n v="5"/>
    <n v="37"/>
    <s v="18m"/>
    <n v="23"/>
    <n v="10"/>
    <n v="21"/>
    <s v="Y"/>
    <n v="4"/>
    <n v="37"/>
    <s v="18m"/>
    <n v="22"/>
    <n v="7"/>
    <n v="21.5"/>
    <s v="N"/>
    <m/>
    <m/>
    <m/>
    <n v="0"/>
    <n v="0"/>
    <n v="21.5"/>
    <s v="N"/>
    <m/>
    <m/>
    <m/>
    <n v="0"/>
    <n v="0"/>
    <n v="21.5"/>
    <s v="N"/>
    <m/>
    <m/>
    <m/>
    <n v="0"/>
    <n v="0"/>
    <n v="21.5"/>
    <s v="N"/>
    <m/>
    <m/>
    <m/>
    <n v="0"/>
    <n v="0"/>
    <n v="21.5"/>
    <s v="N"/>
    <m/>
    <m/>
    <m/>
    <n v="0"/>
    <n v="0"/>
    <n v="21.5"/>
    <s v="N"/>
    <m/>
    <m/>
    <m/>
    <n v="0"/>
    <n v="0"/>
    <n v="21.5"/>
    <s v="N"/>
    <m/>
    <m/>
    <m/>
    <n v="0"/>
    <n v="0"/>
    <n v="21.5"/>
    <s v="N"/>
    <m/>
    <m/>
    <m/>
    <n v="0"/>
    <n v="0"/>
    <n v="21.5"/>
    <s v="N"/>
    <m/>
    <m/>
    <m/>
    <n v="0"/>
    <n v="0"/>
    <n v="21.5"/>
    <s v="N"/>
    <m/>
    <m/>
    <m/>
    <n v="0"/>
    <n v="0"/>
    <m/>
    <n v="9"/>
    <n v="2.5"/>
    <n v="7"/>
    <n v="10"/>
    <n v="7"/>
    <n v="0"/>
    <n v="0"/>
    <n v="0"/>
    <n v="0"/>
    <n v="0"/>
    <n v="0"/>
    <n v="0"/>
    <n v="0"/>
    <n v="0"/>
    <n v="0"/>
    <m/>
    <n v="26"/>
    <n v="19"/>
    <n v="10"/>
    <n v="35.5"/>
    <n v="10"/>
    <n v="23"/>
    <n v="85"/>
    <n v="5"/>
    <n v="37"/>
    <n v="18"/>
  </r>
  <r>
    <x v="28"/>
    <x v="2"/>
    <s v="Cat C"/>
    <n v="4"/>
    <n v="55"/>
    <s v="14m"/>
    <n v="70"/>
    <s v="Y"/>
    <n v="4"/>
    <n v="55"/>
    <s v="16m"/>
    <n v="64"/>
    <n v="0"/>
    <n v="70"/>
    <s v="Y"/>
    <n v="3"/>
    <n v="55"/>
    <s v="14m"/>
    <n v="69"/>
    <n v="5"/>
    <n v="70"/>
    <s v="Y"/>
    <n v="2"/>
    <n v="55"/>
    <s v="14m"/>
    <n v="68"/>
    <n v="4"/>
    <n v="70"/>
    <s v="Y"/>
    <n v="1"/>
    <n v="55"/>
    <s v="13m"/>
    <n v="73"/>
    <n v="9"/>
    <n v="71.5"/>
    <s v="Y"/>
    <n v="3"/>
    <n v="55"/>
    <s v="14m"/>
    <n v="69"/>
    <n v="3.5"/>
    <n v="71.5"/>
    <s v="N"/>
    <m/>
    <m/>
    <m/>
    <n v="0"/>
    <n v="0"/>
    <n v="71.5"/>
    <s v="N"/>
    <m/>
    <m/>
    <m/>
    <n v="0"/>
    <n v="0"/>
    <n v="71.5"/>
    <s v="N"/>
    <m/>
    <m/>
    <m/>
    <n v="0"/>
    <n v="0"/>
    <n v="71.5"/>
    <s v="N"/>
    <m/>
    <m/>
    <m/>
    <n v="0"/>
    <n v="0"/>
    <n v="71.5"/>
    <s v="N"/>
    <m/>
    <m/>
    <m/>
    <n v="0"/>
    <n v="0"/>
    <n v="71.5"/>
    <s v="N"/>
    <m/>
    <m/>
    <m/>
    <n v="0"/>
    <n v="0"/>
    <n v="71.5"/>
    <s v="N"/>
    <m/>
    <m/>
    <m/>
    <n v="0"/>
    <n v="0"/>
    <n v="71.5"/>
    <s v="N"/>
    <m/>
    <m/>
    <m/>
    <n v="0"/>
    <n v="0"/>
    <n v="71.5"/>
    <s v="N"/>
    <m/>
    <m/>
    <m/>
    <n v="0"/>
    <n v="0"/>
    <n v="71.5"/>
    <s v="N"/>
    <m/>
    <m/>
    <m/>
    <n v="0"/>
    <n v="0"/>
    <m/>
    <n v="0"/>
    <n v="5"/>
    <n v="4"/>
    <n v="9"/>
    <n v="3.5"/>
    <n v="0"/>
    <n v="0"/>
    <n v="0"/>
    <n v="0"/>
    <n v="0"/>
    <n v="0"/>
    <n v="0"/>
    <n v="0"/>
    <n v="0"/>
    <n v="0"/>
    <m/>
    <n v="18"/>
    <n v="14"/>
    <n v="9"/>
    <n v="21.5"/>
    <n v="9"/>
    <n v="73"/>
    <n v="35"/>
    <n v="1"/>
    <n v="55"/>
    <n v="13"/>
  </r>
  <r>
    <x v="29"/>
    <x v="2"/>
    <s v="Cat C"/>
    <n v="2"/>
    <n v="52"/>
    <s v="18m"/>
    <n v="50"/>
    <s v="Y"/>
    <n v="2"/>
    <n v="52"/>
    <s v="18m"/>
    <n v="50"/>
    <n v="6"/>
    <n v="50"/>
    <s v="Y"/>
    <n v="3"/>
    <n v="52"/>
    <s v="18m"/>
    <n v="51"/>
    <n v="7"/>
    <n v="50.5"/>
    <s v="Y"/>
    <n v="1"/>
    <n v="49"/>
    <s v="18m"/>
    <n v="43"/>
    <n v="-1.5"/>
    <n v="50.5"/>
    <s v="Y"/>
    <n v="2"/>
    <n v="52"/>
    <s v="18m"/>
    <n v="50"/>
    <n v="5.5"/>
    <n v="50.5"/>
    <s v="Y"/>
    <n v="4"/>
    <n v="49"/>
    <s v="18m"/>
    <n v="46"/>
    <n v="1.5"/>
    <n v="50.5"/>
    <s v="Y"/>
    <n v="3"/>
    <n v="52"/>
    <s v="18m"/>
    <n v="51"/>
    <n v="6.5"/>
    <n v="50.75"/>
    <s v="N"/>
    <m/>
    <m/>
    <m/>
    <n v="0"/>
    <n v="0"/>
    <n v="50.75"/>
    <s v="N"/>
    <m/>
    <m/>
    <m/>
    <n v="0"/>
    <n v="0"/>
    <n v="50.75"/>
    <s v="N"/>
    <m/>
    <m/>
    <m/>
    <n v="0"/>
    <n v="0"/>
    <n v="50.75"/>
    <s v="N"/>
    <m/>
    <m/>
    <m/>
    <n v="0"/>
    <n v="0"/>
    <n v="50.75"/>
    <s v="N"/>
    <m/>
    <m/>
    <m/>
    <n v="0"/>
    <n v="0"/>
    <n v="50.75"/>
    <s v="N"/>
    <m/>
    <m/>
    <m/>
    <n v="0"/>
    <n v="0"/>
    <n v="50.75"/>
    <s v="N"/>
    <m/>
    <m/>
    <m/>
    <n v="0"/>
    <n v="0"/>
    <n v="50.75"/>
    <s v="N"/>
    <m/>
    <m/>
    <m/>
    <n v="0"/>
    <n v="0"/>
    <n v="50.75"/>
    <s v="N"/>
    <m/>
    <m/>
    <m/>
    <n v="0"/>
    <n v="0"/>
    <m/>
    <n v="6"/>
    <n v="7"/>
    <n v="-1.5"/>
    <n v="5.5"/>
    <n v="1.5"/>
    <n v="6.5"/>
    <n v="0"/>
    <n v="0"/>
    <n v="0"/>
    <n v="0"/>
    <n v="0"/>
    <n v="0"/>
    <n v="0"/>
    <n v="0"/>
    <n v="0"/>
    <m/>
    <n v="19.5"/>
    <n v="13.5"/>
    <n v="7"/>
    <n v="25"/>
    <n v="7"/>
    <n v="51"/>
    <n v="57"/>
    <n v="3"/>
    <n v="52"/>
    <n v="18"/>
  </r>
  <r>
    <x v="30"/>
    <x v="2"/>
    <s v="Cat D"/>
    <n v="4"/>
    <n v="58"/>
    <s v="14m"/>
    <n v="76"/>
    <s v="Y"/>
    <n v="5"/>
    <n v="58"/>
    <s v="14m"/>
    <n v="77"/>
    <n v="7"/>
    <n v="76.5"/>
    <s v="N"/>
    <m/>
    <m/>
    <m/>
    <n v="0"/>
    <n v="0"/>
    <n v="76.5"/>
    <s v="Y"/>
    <n v="4"/>
    <n v="58"/>
    <s v="16m"/>
    <n v="70"/>
    <n v="-0.5"/>
    <n v="76.5"/>
    <s v="N"/>
    <m/>
    <m/>
    <m/>
    <n v="0"/>
    <n v="0"/>
    <n v="76.5"/>
    <s v="Y"/>
    <n v="2"/>
    <n v="58"/>
    <s v="14m"/>
    <n v="74"/>
    <n v="3.5"/>
    <n v="76.5"/>
    <s v="Y"/>
    <m/>
    <m/>
    <m/>
    <n v="0"/>
    <n v="0"/>
    <n v="76.5"/>
    <s v="N"/>
    <m/>
    <m/>
    <m/>
    <n v="0"/>
    <n v="0"/>
    <n v="76.5"/>
    <s v="N"/>
    <m/>
    <m/>
    <m/>
    <n v="0"/>
    <n v="0"/>
    <n v="76.5"/>
    <s v="N"/>
    <m/>
    <m/>
    <m/>
    <n v="0"/>
    <n v="0"/>
    <n v="76.5"/>
    <s v="N"/>
    <m/>
    <m/>
    <m/>
    <n v="0"/>
    <n v="0"/>
    <n v="76.5"/>
    <s v="N"/>
    <m/>
    <m/>
    <m/>
    <n v="0"/>
    <n v="0"/>
    <n v="76.5"/>
    <s v="N"/>
    <m/>
    <m/>
    <m/>
    <n v="0"/>
    <n v="0"/>
    <n v="76.5"/>
    <s v="N"/>
    <m/>
    <m/>
    <m/>
    <n v="0"/>
    <n v="0"/>
    <n v="76.5"/>
    <s v="N"/>
    <m/>
    <m/>
    <m/>
    <n v="0"/>
    <n v="0"/>
    <n v="76.5"/>
    <s v="N"/>
    <m/>
    <m/>
    <m/>
    <n v="0"/>
    <n v="0"/>
    <m/>
    <n v="7"/>
    <n v="0"/>
    <n v="-0.5"/>
    <n v="0"/>
    <n v="3.5"/>
    <n v="0"/>
    <n v="0"/>
    <n v="0"/>
    <n v="0"/>
    <n v="0"/>
    <n v="0"/>
    <n v="0"/>
    <n v="0"/>
    <n v="0"/>
    <n v="0"/>
    <m/>
    <n v="10.5"/>
    <n v="10.5"/>
    <n v="7"/>
    <n v="10"/>
    <n v="7"/>
    <n v="77"/>
    <n v="31"/>
    <n v="5"/>
    <n v="58"/>
    <n v="14"/>
  </r>
  <r>
    <x v="31"/>
    <x v="0"/>
    <s v="Cat C"/>
    <n v="3"/>
    <n v="55"/>
    <s v="13m"/>
    <n v="75"/>
    <s v="Y"/>
    <n v="1"/>
    <n v="55"/>
    <s v="13m"/>
    <n v="73"/>
    <n v="4"/>
    <n v="75"/>
    <s v="Y"/>
    <n v="5.5"/>
    <n v="55"/>
    <s v="14m"/>
    <n v="71.5"/>
    <n v="2.5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n v="75"/>
    <s v="N"/>
    <m/>
    <m/>
    <m/>
    <n v="0"/>
    <n v="0"/>
    <m/>
    <n v="4"/>
    <n v="2.5"/>
    <n v="0"/>
    <n v="0"/>
    <n v="0"/>
    <n v="0"/>
    <n v="0"/>
    <n v="0"/>
    <n v="0"/>
    <n v="0"/>
    <n v="0"/>
    <n v="0"/>
    <n v="0"/>
    <n v="0"/>
    <n v="0"/>
    <m/>
    <n v="6.5"/>
    <n v="6.5"/>
    <n v="4"/>
    <n v="6.5"/>
    <n v="4"/>
    <n v="73"/>
    <n v="35"/>
    <n v="1"/>
    <n v="55"/>
    <n v="13"/>
  </r>
  <r>
    <x v="32"/>
    <x v="1"/>
    <s v="Cat C"/>
    <n v="0.5"/>
    <n v="55"/>
    <s v="14m"/>
    <n v="66.5"/>
    <s v="Y"/>
    <n v="4.5"/>
    <n v="55"/>
    <s v="16m"/>
    <n v="64.5"/>
    <n v="4"/>
    <n v="66.5"/>
    <s v="Y"/>
    <n v="4.5"/>
    <n v="55"/>
    <s v="16m"/>
    <n v="64.5"/>
    <n v="4"/>
    <n v="66.5"/>
    <s v="Y"/>
    <n v="4"/>
    <n v="55"/>
    <s v="16m"/>
    <n v="64"/>
    <n v="3.5"/>
    <n v="66.5"/>
    <s v="Y"/>
    <n v="5"/>
    <n v="55"/>
    <s v="16m"/>
    <n v="65"/>
    <n v="4.5"/>
    <n v="66.5"/>
    <s v="Y"/>
    <n v="1"/>
    <n v="55"/>
    <s v="14m"/>
    <n v="67"/>
    <n v="6.5"/>
    <n v="66.75"/>
    <s v="N"/>
    <m/>
    <m/>
    <m/>
    <n v="0"/>
    <n v="0"/>
    <n v="66.75"/>
    <s v="N"/>
    <m/>
    <m/>
    <m/>
    <n v="0"/>
    <n v="0"/>
    <n v="66.75"/>
    <s v="N"/>
    <m/>
    <m/>
    <m/>
    <n v="0"/>
    <n v="0"/>
    <n v="66.75"/>
    <s v="N"/>
    <m/>
    <m/>
    <m/>
    <n v="0"/>
    <n v="0"/>
    <n v="66.75"/>
    <s v="N"/>
    <m/>
    <m/>
    <m/>
    <n v="0"/>
    <n v="0"/>
    <n v="66.75"/>
    <s v="N"/>
    <m/>
    <m/>
    <m/>
    <n v="0"/>
    <n v="0"/>
    <n v="66.75"/>
    <s v="N"/>
    <m/>
    <m/>
    <m/>
    <n v="0"/>
    <n v="0"/>
    <n v="66.75"/>
    <s v="N"/>
    <m/>
    <m/>
    <m/>
    <n v="0"/>
    <n v="0"/>
    <n v="66.75"/>
    <s v="N"/>
    <m/>
    <m/>
    <m/>
    <n v="0"/>
    <n v="0"/>
    <n v="66.75"/>
    <s v="N"/>
    <m/>
    <m/>
    <m/>
    <n v="0"/>
    <n v="0"/>
    <m/>
    <n v="4"/>
    <n v="4"/>
    <n v="3.5"/>
    <n v="4.5"/>
    <n v="6.5"/>
    <n v="0"/>
    <n v="0"/>
    <n v="0"/>
    <n v="0"/>
    <n v="0"/>
    <n v="0"/>
    <n v="0"/>
    <n v="0"/>
    <n v="0"/>
    <n v="0"/>
    <m/>
    <n v="15"/>
    <n v="11"/>
    <n v="6.5"/>
    <n v="22.5"/>
    <n v="6.5"/>
    <n v="67"/>
    <n v="41"/>
    <n v="1"/>
    <n v="55"/>
    <n v="14"/>
  </r>
  <r>
    <x v="33"/>
    <x v="3"/>
    <s v="Cat C"/>
    <n v="3.5"/>
    <n v="55"/>
    <s v="16m"/>
    <n v="63.5"/>
    <s v="N"/>
    <m/>
    <m/>
    <m/>
    <n v="0"/>
    <n v="0"/>
    <n v="63.5"/>
    <s v="N"/>
    <m/>
    <m/>
    <m/>
    <n v="0"/>
    <n v="0"/>
    <n v="63.5"/>
    <s v="Y"/>
    <n v="5.5"/>
    <n v="55"/>
    <s v="18m"/>
    <n v="59.5"/>
    <n v="2"/>
    <n v="63.5"/>
    <s v="Y"/>
    <n v="5"/>
    <n v="55"/>
    <s v="16m"/>
    <n v="65"/>
    <n v="7.5"/>
    <n v="64.25"/>
    <s v="Y"/>
    <n v="4"/>
    <n v="55"/>
    <s v="18m"/>
    <n v="58"/>
    <n v="-0.25"/>
    <n v="64.25"/>
    <s v="Y"/>
    <n v="4"/>
    <n v="55"/>
    <s v="14m"/>
    <n v="70"/>
    <n v="11.75"/>
    <n v="67.125"/>
    <s v="N"/>
    <m/>
    <m/>
    <m/>
    <n v="0"/>
    <n v="0"/>
    <n v="67.125"/>
    <s v="N"/>
    <m/>
    <m/>
    <m/>
    <n v="0"/>
    <n v="0"/>
    <n v="67.125"/>
    <s v="N"/>
    <m/>
    <m/>
    <m/>
    <n v="0"/>
    <n v="0"/>
    <n v="67.125"/>
    <s v="N"/>
    <m/>
    <m/>
    <m/>
    <n v="0"/>
    <n v="0"/>
    <n v="67.125"/>
    <s v="N"/>
    <m/>
    <m/>
    <m/>
    <n v="0"/>
    <n v="0"/>
    <n v="67.125"/>
    <s v="N"/>
    <m/>
    <m/>
    <m/>
    <n v="0"/>
    <n v="0"/>
    <n v="67.125"/>
    <s v="N"/>
    <m/>
    <m/>
    <m/>
    <n v="0"/>
    <n v="0"/>
    <n v="67.125"/>
    <s v="N"/>
    <m/>
    <m/>
    <m/>
    <n v="0"/>
    <n v="0"/>
    <n v="67.125"/>
    <s v="N"/>
    <m/>
    <m/>
    <m/>
    <n v="0"/>
    <n v="0"/>
    <m/>
    <n v="0"/>
    <n v="0"/>
    <n v="2"/>
    <n v="7.5"/>
    <n v="-0.25"/>
    <n v="11.75"/>
    <n v="0"/>
    <n v="0"/>
    <n v="0"/>
    <n v="0"/>
    <n v="0"/>
    <n v="0"/>
    <n v="0"/>
    <n v="0"/>
    <n v="0"/>
    <m/>
    <n v="21.25"/>
    <n v="19.25"/>
    <n v="11.75"/>
    <n v="21"/>
    <n v="11.75"/>
    <n v="70"/>
    <n v="38"/>
    <n v="4"/>
    <n v="55"/>
    <n v="14"/>
  </r>
  <r>
    <x v="34"/>
    <x v="1"/>
    <s v="Cat C"/>
    <n v="4"/>
    <n v="49"/>
    <s v="18m"/>
    <n v="46"/>
    <s v="N"/>
    <m/>
    <m/>
    <m/>
    <n v="0"/>
    <n v="0"/>
    <n v="46"/>
    <s v="N"/>
    <m/>
    <m/>
    <m/>
    <n v="0"/>
    <n v="0"/>
    <n v="46"/>
    <s v="Y"/>
    <n v="5.5"/>
    <n v="49"/>
    <s v="18m"/>
    <n v="47.5"/>
    <n v="7.5"/>
    <n v="46.75"/>
    <s v="Y"/>
    <n v="5"/>
    <n v="49"/>
    <s v="18m"/>
    <n v="47"/>
    <n v="6.25"/>
    <n v="46.875"/>
    <s v="Y"/>
    <n v="2"/>
    <n v="52"/>
    <s v="18m"/>
    <n v="50"/>
    <n v="9.125"/>
    <n v="48.4375"/>
    <s v="Y"/>
    <n v="3"/>
    <n v="52"/>
    <s v="18m"/>
    <n v="51"/>
    <n v="8.5625"/>
    <n v="49.71875"/>
    <s v="N"/>
    <m/>
    <m/>
    <m/>
    <n v="0"/>
    <n v="0"/>
    <n v="49.71875"/>
    <s v="N"/>
    <m/>
    <m/>
    <m/>
    <n v="0"/>
    <n v="0"/>
    <n v="49.71875"/>
    <s v="N"/>
    <m/>
    <m/>
    <m/>
    <n v="0"/>
    <n v="0"/>
    <n v="49.71875"/>
    <s v="N"/>
    <m/>
    <m/>
    <m/>
    <n v="0"/>
    <n v="0"/>
    <n v="49.71875"/>
    <s v="N"/>
    <m/>
    <m/>
    <m/>
    <n v="0"/>
    <n v="0"/>
    <n v="49.71875"/>
    <s v="N"/>
    <m/>
    <m/>
    <m/>
    <n v="0"/>
    <n v="0"/>
    <n v="49.71875"/>
    <s v="N"/>
    <m/>
    <m/>
    <m/>
    <n v="0"/>
    <n v="0"/>
    <n v="49.71875"/>
    <s v="N"/>
    <m/>
    <m/>
    <m/>
    <n v="0"/>
    <n v="0"/>
    <n v="49.71875"/>
    <s v="N"/>
    <m/>
    <m/>
    <m/>
    <n v="0"/>
    <n v="0"/>
    <m/>
    <n v="0"/>
    <n v="0"/>
    <n v="7.5"/>
    <n v="6.25"/>
    <n v="9.125"/>
    <n v="8.5625"/>
    <n v="0"/>
    <n v="0"/>
    <n v="0"/>
    <n v="0"/>
    <n v="0"/>
    <n v="0"/>
    <n v="0"/>
    <n v="0"/>
    <n v="0"/>
    <m/>
    <n v="25.1875"/>
    <n v="17.6875"/>
    <n v="9.125"/>
    <n v="31.4375"/>
    <n v="9.125"/>
    <n v="51"/>
    <n v="57"/>
    <n v="3"/>
    <n v="52"/>
    <n v="18"/>
  </r>
  <r>
    <x v="35"/>
    <x v="3"/>
    <s v="Cat C"/>
    <n v="5.5"/>
    <n v="43"/>
    <s v="18m"/>
    <n v="35.5"/>
    <s v="N"/>
    <m/>
    <m/>
    <m/>
    <n v="0"/>
    <n v="0"/>
    <n v="35.5"/>
    <s v="N"/>
    <m/>
    <m/>
    <m/>
    <n v="0"/>
    <n v="0"/>
    <n v="35.5"/>
    <s v="N"/>
    <m/>
    <m/>
    <m/>
    <n v="0"/>
    <n v="0"/>
    <n v="35.5"/>
    <s v="Y"/>
    <n v="2"/>
    <n v="46"/>
    <s v="18m"/>
    <n v="38"/>
    <n v="8.5"/>
    <n v="36.75"/>
    <s v="N"/>
    <m/>
    <m/>
    <m/>
    <n v="0"/>
    <n v="0"/>
    <n v="36.75"/>
    <s v="Y"/>
    <n v="5"/>
    <n v="46"/>
    <s v="18m"/>
    <n v="41"/>
    <n v="10.25"/>
    <n v="38.875"/>
    <s v="N"/>
    <m/>
    <m/>
    <m/>
    <n v="0"/>
    <n v="0"/>
    <n v="38.875"/>
    <s v="N"/>
    <m/>
    <m/>
    <m/>
    <n v="0"/>
    <n v="0"/>
    <n v="38.875"/>
    <s v="N"/>
    <m/>
    <m/>
    <m/>
    <n v="0"/>
    <n v="0"/>
    <n v="38.875"/>
    <s v="N"/>
    <m/>
    <m/>
    <m/>
    <n v="0"/>
    <n v="0"/>
    <n v="38.875"/>
    <s v="N"/>
    <m/>
    <m/>
    <m/>
    <n v="0"/>
    <n v="0"/>
    <n v="38.875"/>
    <s v="N"/>
    <m/>
    <m/>
    <m/>
    <n v="0"/>
    <n v="0"/>
    <n v="38.875"/>
    <s v="N"/>
    <m/>
    <m/>
    <m/>
    <n v="0"/>
    <n v="0"/>
    <n v="38.875"/>
    <s v="N"/>
    <m/>
    <m/>
    <m/>
    <n v="0"/>
    <n v="0"/>
    <n v="38.875"/>
    <s v="N"/>
    <m/>
    <m/>
    <m/>
    <n v="0"/>
    <n v="0"/>
    <m/>
    <n v="0"/>
    <n v="0"/>
    <n v="0"/>
    <n v="8.5"/>
    <n v="0"/>
    <n v="10.25"/>
    <n v="0"/>
    <n v="0"/>
    <n v="0"/>
    <n v="0"/>
    <n v="0"/>
    <n v="0"/>
    <n v="0"/>
    <n v="0"/>
    <n v="0"/>
    <m/>
    <n v="18.75"/>
    <n v="18.75"/>
    <n v="10.25"/>
    <n v="18.75"/>
    <n v="10.25"/>
    <n v="41"/>
    <n v="67"/>
    <n v="5"/>
    <n v="46"/>
    <n v="18"/>
  </r>
  <r>
    <x v="36"/>
    <x v="0"/>
    <s v="Cat C"/>
    <n v="3"/>
    <n v="55"/>
    <s v="18m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Y"/>
    <n v="3"/>
    <n v="55"/>
    <s v="18m"/>
    <n v="57"/>
    <n v="6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N"/>
    <m/>
    <m/>
    <m/>
    <n v="0"/>
    <n v="0"/>
    <n v="57"/>
    <s v="N"/>
    <m/>
    <m/>
    <m/>
    <n v="0"/>
    <n v="0"/>
    <m/>
    <n v="0"/>
    <n v="0"/>
    <n v="0"/>
    <n v="0"/>
    <n v="0"/>
    <n v="6"/>
    <n v="0"/>
    <n v="0"/>
    <n v="0"/>
    <n v="0"/>
    <n v="0"/>
    <n v="0"/>
    <n v="0"/>
    <n v="0"/>
    <n v="0"/>
    <m/>
    <n v="6"/>
    <n v="6"/>
    <n v="6"/>
    <n v="6"/>
    <n v="6"/>
    <n v="57"/>
    <n v="51"/>
    <n v="3"/>
    <n v="55"/>
    <n v="18"/>
  </r>
  <r>
    <x v="37"/>
    <x v="3"/>
    <s v="Cat C"/>
    <n v="6"/>
    <n v="40"/>
    <s v="18m"/>
    <n v="30"/>
    <s v="N"/>
    <m/>
    <m/>
    <m/>
    <n v="0"/>
    <n v="0"/>
    <n v="30"/>
    <s v="N"/>
    <m/>
    <m/>
    <m/>
    <n v="0"/>
    <n v="0"/>
    <n v="30"/>
    <s v="N"/>
    <m/>
    <m/>
    <m/>
    <n v="0"/>
    <n v="0"/>
    <n v="30"/>
    <s v="Y"/>
    <n v="6"/>
    <n v="40"/>
    <s v="18m"/>
    <n v="30"/>
    <n v="6"/>
    <n v="30"/>
    <s v="N"/>
    <m/>
    <m/>
    <m/>
    <n v="0"/>
    <n v="0"/>
    <n v="30"/>
    <s v="N"/>
    <m/>
    <m/>
    <m/>
    <n v="0"/>
    <n v="0"/>
    <n v="30"/>
    <s v="N"/>
    <m/>
    <m/>
    <m/>
    <n v="0"/>
    <n v="0"/>
    <n v="30"/>
    <s v="N"/>
    <m/>
    <m/>
    <m/>
    <n v="0"/>
    <n v="0"/>
    <n v="30"/>
    <s v="N"/>
    <m/>
    <m/>
    <m/>
    <n v="0"/>
    <n v="0"/>
    <n v="30"/>
    <s v="N"/>
    <m/>
    <m/>
    <m/>
    <n v="0"/>
    <n v="0"/>
    <n v="30"/>
    <s v="N"/>
    <m/>
    <m/>
    <m/>
    <n v="0"/>
    <n v="0"/>
    <n v="30"/>
    <s v="N"/>
    <m/>
    <m/>
    <m/>
    <n v="0"/>
    <n v="0"/>
    <n v="30"/>
    <s v="N"/>
    <m/>
    <m/>
    <m/>
    <n v="0"/>
    <n v="0"/>
    <n v="30"/>
    <s v="N"/>
    <m/>
    <m/>
    <m/>
    <n v="0"/>
    <n v="0"/>
    <n v="30"/>
    <s v="N"/>
    <m/>
    <m/>
    <m/>
    <n v="0"/>
    <n v="0"/>
    <m/>
    <n v="0"/>
    <n v="0"/>
    <n v="0"/>
    <n v="6"/>
    <n v="0"/>
    <n v="0"/>
    <n v="0"/>
    <n v="0"/>
    <n v="0"/>
    <n v="0"/>
    <n v="0"/>
    <n v="0"/>
    <n v="0"/>
    <n v="0"/>
    <n v="0"/>
    <m/>
    <n v="6"/>
    <n v="6"/>
    <n v="6"/>
    <n v="6"/>
    <n v="6"/>
    <n v="30"/>
    <n v="78"/>
    <n v="6"/>
    <n v="40"/>
    <n v="18"/>
  </r>
  <r>
    <x v="38"/>
    <x v="4"/>
    <s v="Cat C"/>
    <n v="6"/>
    <n v="55"/>
    <s v="13m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Y"/>
    <n v="1.5"/>
    <n v="55"/>
    <s v="12m"/>
    <n v="79.5"/>
    <n v="7.5"/>
    <n v="78.75"/>
    <s v="N"/>
    <m/>
    <m/>
    <m/>
    <n v="0"/>
    <n v="0"/>
    <n v="78.75"/>
    <s v="N"/>
    <m/>
    <m/>
    <m/>
    <n v="0"/>
    <n v="0"/>
    <n v="78.75"/>
    <s v="N"/>
    <m/>
    <m/>
    <m/>
    <n v="0"/>
    <n v="0"/>
    <n v="78.75"/>
    <s v="N"/>
    <m/>
    <m/>
    <m/>
    <n v="0"/>
    <n v="0"/>
    <n v="78.75"/>
    <s v="N"/>
    <m/>
    <m/>
    <m/>
    <n v="0"/>
    <n v="0"/>
    <n v="78.75"/>
    <s v="N"/>
    <m/>
    <m/>
    <m/>
    <n v="0"/>
    <n v="0"/>
    <n v="78.75"/>
    <s v="N"/>
    <m/>
    <m/>
    <m/>
    <n v="0"/>
    <n v="0"/>
    <n v="78.75"/>
    <s v="N"/>
    <m/>
    <m/>
    <m/>
    <n v="0"/>
    <n v="0"/>
    <n v="78.75"/>
    <s v="N"/>
    <m/>
    <m/>
    <m/>
    <n v="0"/>
    <n v="0"/>
    <n v="78.75"/>
    <s v="N"/>
    <m/>
    <m/>
    <m/>
    <n v="0"/>
    <n v="0"/>
    <n v="78.75"/>
    <s v="N"/>
    <m/>
    <m/>
    <m/>
    <n v="0"/>
    <n v="0"/>
    <m/>
    <n v="0"/>
    <n v="0"/>
    <n v="0"/>
    <n v="7.5"/>
    <n v="0"/>
    <n v="0"/>
    <n v="0"/>
    <n v="0"/>
    <n v="0"/>
    <n v="0"/>
    <n v="0"/>
    <n v="0"/>
    <n v="0"/>
    <n v="0"/>
    <n v="0"/>
    <m/>
    <n v="7.5"/>
    <n v="7.5"/>
    <n v="7.5"/>
    <n v="7.5"/>
    <n v="7.5"/>
    <n v="79.5"/>
    <n v="28.5"/>
    <n v="1.5"/>
    <n v="55"/>
    <n v="12"/>
  </r>
  <r>
    <x v="39"/>
    <x v="4"/>
    <s v="Cat C"/>
    <n v="3"/>
    <n v="49"/>
    <s v="18m"/>
    <n v="45"/>
    <s v="N"/>
    <m/>
    <m/>
    <m/>
    <n v="0"/>
    <n v="0"/>
    <n v="45"/>
    <s v="N"/>
    <m/>
    <m/>
    <m/>
    <n v="0"/>
    <n v="0"/>
    <n v="45"/>
    <s v="N"/>
    <m/>
    <m/>
    <m/>
    <n v="0"/>
    <n v="0"/>
    <n v="45"/>
    <s v="Y"/>
    <n v="5"/>
    <n v="49"/>
    <s v="18m"/>
    <n v="47"/>
    <n v="8"/>
    <n v="46"/>
    <s v="N"/>
    <m/>
    <m/>
    <m/>
    <n v="0"/>
    <n v="0"/>
    <n v="46"/>
    <s v="N"/>
    <m/>
    <m/>
    <m/>
    <n v="0"/>
    <n v="0"/>
    <n v="46"/>
    <s v="N"/>
    <m/>
    <m/>
    <m/>
    <n v="0"/>
    <n v="0"/>
    <n v="46"/>
    <s v="N"/>
    <m/>
    <m/>
    <m/>
    <n v="0"/>
    <n v="0"/>
    <n v="46"/>
    <s v="N"/>
    <m/>
    <m/>
    <m/>
    <n v="0"/>
    <n v="0"/>
    <n v="46"/>
    <s v="N"/>
    <m/>
    <m/>
    <m/>
    <n v="0"/>
    <n v="0"/>
    <n v="46"/>
    <s v="N"/>
    <m/>
    <m/>
    <m/>
    <n v="0"/>
    <n v="0"/>
    <n v="46"/>
    <s v="N"/>
    <m/>
    <m/>
    <m/>
    <n v="0"/>
    <n v="0"/>
    <n v="46"/>
    <s v="N"/>
    <m/>
    <m/>
    <m/>
    <n v="0"/>
    <n v="0"/>
    <n v="46"/>
    <s v="N"/>
    <m/>
    <m/>
    <m/>
    <n v="0"/>
    <n v="0"/>
    <n v="46"/>
    <s v="N"/>
    <m/>
    <m/>
    <m/>
    <n v="0"/>
    <n v="0"/>
    <m/>
    <n v="0"/>
    <n v="0"/>
    <n v="0"/>
    <n v="8"/>
    <n v="0"/>
    <n v="0"/>
    <n v="0"/>
    <n v="0"/>
    <n v="0"/>
    <n v="0"/>
    <n v="0"/>
    <n v="0"/>
    <n v="0"/>
    <n v="0"/>
    <n v="0"/>
    <m/>
    <n v="8"/>
    <n v="8"/>
    <n v="8"/>
    <n v="8"/>
    <n v="8"/>
    <n v="47"/>
    <n v="61"/>
    <n v="5"/>
    <n v="49"/>
    <n v="18"/>
  </r>
  <r>
    <x v="40"/>
    <x v="4"/>
    <s v="Cat C"/>
    <n v="1"/>
    <n v="55"/>
    <s v="14m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Y"/>
    <n v="5"/>
    <n v="55"/>
    <s v="16m"/>
    <n v="65"/>
    <n v="4"/>
    <n v="67"/>
    <s v="N"/>
    <n v="5.5"/>
    <n v="55"/>
    <s v="16m"/>
    <n v="65.5"/>
    <n v="4.5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m/>
    <n v="0"/>
    <n v="0"/>
    <n v="0"/>
    <n v="0"/>
    <n v="4"/>
    <n v="4.5"/>
    <n v="0"/>
    <n v="0"/>
    <n v="0"/>
    <n v="0"/>
    <n v="0"/>
    <n v="0"/>
    <n v="0"/>
    <n v="0"/>
    <n v="0"/>
    <m/>
    <n v="8.5"/>
    <n v="8.5"/>
    <n v="4.5"/>
    <n v="8.5"/>
    <n v="4.5"/>
    <n v="65.5"/>
    <n v="42.5"/>
    <n v="5.5"/>
    <n v="55"/>
    <n v="16"/>
  </r>
  <r>
    <x v="41"/>
    <x v="2"/>
    <s v="Cat C"/>
    <n v="4.5"/>
    <n v="34"/>
    <s v="18m"/>
    <n v="16.5"/>
    <s v="N"/>
    <m/>
    <m/>
    <m/>
    <n v="0"/>
    <n v="0"/>
    <n v="16.5"/>
    <s v="N"/>
    <m/>
    <m/>
    <m/>
    <n v="0"/>
    <n v="0"/>
    <n v="16.5"/>
    <s v="N"/>
    <m/>
    <m/>
    <m/>
    <n v="0"/>
    <n v="0"/>
    <n v="16.5"/>
    <s v="N"/>
    <m/>
    <m/>
    <m/>
    <n v="0"/>
    <n v="0"/>
    <n v="16.5"/>
    <s v="Y"/>
    <n v="2"/>
    <n v="34"/>
    <s v="18m"/>
    <n v="14"/>
    <n v="3.5"/>
    <n v="16.5"/>
    <s v="Y"/>
    <n v="3.5"/>
    <n v="37"/>
    <s v="18m"/>
    <n v="21.5"/>
    <n v="11"/>
    <n v="19"/>
    <s v="N"/>
    <m/>
    <m/>
    <m/>
    <n v="0"/>
    <n v="0"/>
    <n v="19"/>
    <s v="N"/>
    <m/>
    <m/>
    <m/>
    <n v="0"/>
    <n v="0"/>
    <n v="19"/>
    <s v="N"/>
    <m/>
    <m/>
    <m/>
    <n v="0"/>
    <n v="0"/>
    <n v="19"/>
    <s v="N"/>
    <m/>
    <m/>
    <m/>
    <n v="0"/>
    <n v="0"/>
    <n v="19"/>
    <s v="N"/>
    <m/>
    <m/>
    <m/>
    <n v="0"/>
    <n v="0"/>
    <n v="19"/>
    <s v="N"/>
    <m/>
    <m/>
    <m/>
    <n v="0"/>
    <n v="0"/>
    <n v="19"/>
    <s v="N"/>
    <m/>
    <m/>
    <m/>
    <n v="0"/>
    <n v="0"/>
    <n v="19"/>
    <s v="N"/>
    <m/>
    <m/>
    <m/>
    <n v="0"/>
    <n v="0"/>
    <n v="19"/>
    <s v="N"/>
    <m/>
    <m/>
    <m/>
    <n v="0"/>
    <n v="0"/>
    <m/>
    <n v="0"/>
    <n v="0"/>
    <n v="0"/>
    <n v="0"/>
    <n v="3.5"/>
    <n v="11"/>
    <n v="0"/>
    <n v="0"/>
    <n v="0"/>
    <n v="0"/>
    <n v="0"/>
    <n v="0"/>
    <n v="0"/>
    <n v="0"/>
    <n v="0"/>
    <m/>
    <n v="14.5"/>
    <n v="14.5"/>
    <n v="11"/>
    <n v="14.5"/>
    <n v="11"/>
    <n v="21.5"/>
    <n v="86.5"/>
    <n v="3.5"/>
    <n v="37"/>
    <n v="18"/>
  </r>
  <r>
    <x v="42"/>
    <x v="5"/>
    <s v="Cat D"/>
    <n v="1"/>
    <n v="58"/>
    <s v="11.25m"/>
    <n v="91"/>
    <s v="N"/>
    <m/>
    <m/>
    <m/>
    <n v="0"/>
    <n v="0"/>
    <n v="91"/>
    <s v="N"/>
    <m/>
    <m/>
    <m/>
    <n v="0"/>
    <n v="0"/>
    <n v="91"/>
    <s v="N"/>
    <m/>
    <m/>
    <m/>
    <n v="0"/>
    <n v="0"/>
    <n v="91"/>
    <s v="N"/>
    <m/>
    <m/>
    <m/>
    <n v="0"/>
    <n v="0"/>
    <n v="91"/>
    <s v="N"/>
    <m/>
    <m/>
    <m/>
    <n v="0"/>
    <n v="0"/>
    <n v="91"/>
    <s v="Y"/>
    <n v="2.5"/>
    <n v="58"/>
    <s v="11.25m"/>
    <n v="92.5"/>
    <n v="7.5"/>
    <n v="91.75"/>
    <s v="N"/>
    <m/>
    <m/>
    <m/>
    <n v="0"/>
    <n v="0"/>
    <n v="91.75"/>
    <s v="N"/>
    <m/>
    <m/>
    <m/>
    <n v="0"/>
    <n v="0"/>
    <n v="91.75"/>
    <s v="N"/>
    <m/>
    <m/>
    <m/>
    <n v="0"/>
    <n v="0"/>
    <n v="91.75"/>
    <s v="N"/>
    <m/>
    <m/>
    <m/>
    <n v="0"/>
    <n v="0"/>
    <n v="91.75"/>
    <s v="N"/>
    <m/>
    <m/>
    <m/>
    <n v="0"/>
    <n v="0"/>
    <n v="91.75"/>
    <s v="N"/>
    <m/>
    <m/>
    <m/>
    <n v="0"/>
    <n v="0"/>
    <n v="91.75"/>
    <s v="N"/>
    <m/>
    <m/>
    <m/>
    <n v="0"/>
    <n v="0"/>
    <n v="91.75"/>
    <s v="N"/>
    <m/>
    <m/>
    <m/>
    <n v="0"/>
    <n v="0"/>
    <n v="91.75"/>
    <s v="N"/>
    <m/>
    <m/>
    <m/>
    <n v="0"/>
    <n v="0"/>
    <m/>
    <n v="0"/>
    <n v="0"/>
    <n v="0"/>
    <n v="0"/>
    <n v="0"/>
    <n v="7.5"/>
    <n v="0"/>
    <n v="0"/>
    <n v="0"/>
    <n v="0"/>
    <n v="0"/>
    <n v="0"/>
    <n v="0"/>
    <n v="0"/>
    <n v="0"/>
    <m/>
    <n v="7.5"/>
    <n v="7.5"/>
    <n v="7.5"/>
    <n v="7.5"/>
    <n v="7.5"/>
    <n v="92.5"/>
    <n v="15.5"/>
    <n v="2.5"/>
    <n v="58"/>
    <n v="11.25"/>
  </r>
  <r>
    <x v="43"/>
    <x v="3"/>
    <s v="Cat C"/>
    <n v="6"/>
    <n v="49"/>
    <s v="18m"/>
    <n v="48"/>
    <s v="N"/>
    <m/>
    <m/>
    <m/>
    <n v="0"/>
    <n v="0"/>
    <n v="48"/>
    <s v="N"/>
    <m/>
    <m/>
    <m/>
    <n v="0"/>
    <n v="0"/>
    <n v="48"/>
    <s v="N"/>
    <m/>
    <m/>
    <m/>
    <n v="0"/>
    <n v="0"/>
    <n v="48"/>
    <s v="N"/>
    <m/>
    <m/>
    <m/>
    <n v="0"/>
    <n v="0"/>
    <n v="48"/>
    <s v="N"/>
    <m/>
    <m/>
    <m/>
    <n v="0"/>
    <n v="0"/>
    <n v="48"/>
    <s v="Y"/>
    <n v="2"/>
    <n v="52"/>
    <s v="18m"/>
    <n v="50"/>
    <n v="8"/>
    <n v="49"/>
    <s v="N"/>
    <m/>
    <m/>
    <m/>
    <n v="0"/>
    <n v="0"/>
    <n v="49"/>
    <s v="N"/>
    <m/>
    <m/>
    <m/>
    <n v="0"/>
    <n v="0"/>
    <n v="49"/>
    <s v="N"/>
    <m/>
    <m/>
    <m/>
    <n v="0"/>
    <n v="0"/>
    <n v="49"/>
    <s v="N"/>
    <m/>
    <m/>
    <m/>
    <n v="0"/>
    <n v="0"/>
    <n v="49"/>
    <s v="N"/>
    <m/>
    <m/>
    <m/>
    <n v="0"/>
    <n v="0"/>
    <n v="49"/>
    <s v="N"/>
    <m/>
    <m/>
    <m/>
    <n v="0"/>
    <n v="0"/>
    <n v="49"/>
    <s v="N"/>
    <m/>
    <m/>
    <m/>
    <n v="0"/>
    <n v="0"/>
    <n v="49"/>
    <s v="N"/>
    <m/>
    <m/>
    <m/>
    <n v="0"/>
    <n v="0"/>
    <n v="49"/>
    <s v="N"/>
    <m/>
    <m/>
    <m/>
    <n v="0"/>
    <n v="0"/>
    <m/>
    <n v="0"/>
    <n v="0"/>
    <n v="0"/>
    <n v="0"/>
    <n v="0"/>
    <n v="8"/>
    <n v="0"/>
    <n v="0"/>
    <n v="0"/>
    <n v="0"/>
    <n v="0"/>
    <n v="0"/>
    <n v="0"/>
    <n v="0"/>
    <n v="0"/>
    <m/>
    <n v="8"/>
    <n v="8"/>
    <n v="8"/>
    <n v="8"/>
    <n v="8"/>
    <n v="50"/>
    <n v="58"/>
    <n v="2"/>
    <n v="52"/>
    <n v="18"/>
  </r>
  <r>
    <x v="44"/>
    <x v="5"/>
    <s v="Cat C"/>
    <n v="0.5"/>
    <n v="55"/>
    <s v="11.25m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N"/>
    <m/>
    <m/>
    <m/>
    <n v="0"/>
    <n v="0"/>
    <n v="84.5"/>
    <s v="Y"/>
    <n v="3"/>
    <n v="55"/>
    <s v="11.25m"/>
    <n v="87"/>
    <n v="8.5"/>
    <n v="85.75"/>
    <s v="N"/>
    <n v="3"/>
    <n v="55"/>
    <s v="11.25m"/>
    <n v="87"/>
    <n v="7.25"/>
    <n v="86.375"/>
    <s v="N"/>
    <m/>
    <m/>
    <m/>
    <n v="0"/>
    <n v="0"/>
    <n v="86.375"/>
    <s v="N"/>
    <m/>
    <m/>
    <m/>
    <n v="0"/>
    <n v="0"/>
    <n v="86.375"/>
    <s v="N"/>
    <m/>
    <m/>
    <m/>
    <n v="0"/>
    <n v="0"/>
    <n v="86.375"/>
    <s v="N"/>
    <m/>
    <m/>
    <m/>
    <n v="0"/>
    <n v="0"/>
    <n v="86.375"/>
    <s v="N"/>
    <m/>
    <m/>
    <m/>
    <n v="0"/>
    <n v="0"/>
    <n v="86.375"/>
    <s v="N"/>
    <m/>
    <m/>
    <m/>
    <n v="0"/>
    <n v="0"/>
    <n v="86.375"/>
    <s v="N"/>
    <m/>
    <m/>
    <m/>
    <n v="0"/>
    <n v="0"/>
    <m/>
    <n v="0"/>
    <n v="0"/>
    <n v="0"/>
    <n v="0"/>
    <n v="0"/>
    <n v="0"/>
    <n v="8.5"/>
    <n v="7.25"/>
    <n v="0"/>
    <n v="0"/>
    <n v="0"/>
    <n v="0"/>
    <n v="0"/>
    <n v="0"/>
    <n v="0"/>
    <m/>
    <n v="15.75"/>
    <n v="15.75"/>
    <n v="8.5"/>
    <n v="15.75"/>
    <n v="8.5"/>
    <n v="87"/>
    <n v="21"/>
    <n v="3"/>
    <n v="55"/>
    <n v="11.25"/>
  </r>
  <r>
    <x v="45"/>
    <x v="5"/>
    <s v="Cat B"/>
    <n v="0.5"/>
    <n v="52"/>
    <s v="12m"/>
    <n v="72.5"/>
    <s v="N"/>
    <m/>
    <m/>
    <m/>
    <n v="0"/>
    <n v="0"/>
    <n v="72.5"/>
    <s v="N"/>
    <m/>
    <m/>
    <m/>
    <n v="0"/>
    <n v="0"/>
    <n v="72.5"/>
    <s v="N"/>
    <m/>
    <m/>
    <m/>
    <n v="0"/>
    <n v="0"/>
    <n v="72.5"/>
    <s v="N"/>
    <m/>
    <m/>
    <m/>
    <n v="0"/>
    <n v="0"/>
    <n v="72.5"/>
    <s v="N"/>
    <m/>
    <m/>
    <m/>
    <n v="0"/>
    <n v="0"/>
    <n v="72.5"/>
    <s v="N"/>
    <m/>
    <m/>
    <m/>
    <n v="0"/>
    <n v="0"/>
    <n v="72.5"/>
    <s v="Y"/>
    <n v="1"/>
    <n v="52"/>
    <s v="12m"/>
    <n v="73"/>
    <n v="6.5"/>
    <n v="72.75"/>
    <s v="N"/>
    <n v="1"/>
    <n v="52"/>
    <s v="12m"/>
    <n v="73"/>
    <n v="6.25"/>
    <n v="72.875"/>
    <s v="N"/>
    <m/>
    <m/>
    <m/>
    <n v="0"/>
    <n v="0"/>
    <n v="72.875"/>
    <s v="N"/>
    <m/>
    <m/>
    <m/>
    <n v="0"/>
    <n v="0"/>
    <n v="72.875"/>
    <s v="N"/>
    <m/>
    <m/>
    <m/>
    <n v="0"/>
    <n v="0"/>
    <n v="72.875"/>
    <s v="N"/>
    <m/>
    <m/>
    <m/>
    <n v="0"/>
    <n v="0"/>
    <n v="72.875"/>
    <s v="N"/>
    <m/>
    <m/>
    <m/>
    <n v="0"/>
    <n v="0"/>
    <n v="72.875"/>
    <s v="N"/>
    <m/>
    <m/>
    <m/>
    <n v="0"/>
    <n v="0"/>
    <n v="72.875"/>
    <s v="N"/>
    <m/>
    <m/>
    <m/>
    <n v="0"/>
    <n v="0"/>
    <m/>
    <n v="0"/>
    <n v="0"/>
    <n v="0"/>
    <n v="0"/>
    <n v="0"/>
    <n v="0"/>
    <n v="6.5"/>
    <n v="6.25"/>
    <n v="0"/>
    <n v="0"/>
    <n v="0"/>
    <n v="0"/>
    <n v="0"/>
    <n v="0"/>
    <n v="0"/>
    <m/>
    <n v="12.75"/>
    <n v="12.75"/>
    <n v="6.5"/>
    <n v="12.75"/>
    <n v="6.5"/>
    <n v="73"/>
    <n v="35"/>
    <n v="1"/>
    <n v="52"/>
    <n v="12"/>
  </r>
  <r>
    <x v="46"/>
    <x v="5"/>
    <s v="Cat C"/>
    <n v="6"/>
    <n v="55"/>
    <s v="13m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N"/>
    <m/>
    <m/>
    <m/>
    <n v="0"/>
    <n v="0"/>
    <n v="78"/>
    <s v="Y"/>
    <n v="2"/>
    <n v="55"/>
    <s v="12m"/>
    <n v="80"/>
    <n v="8"/>
    <n v="79"/>
    <s v="N"/>
    <n v="1"/>
    <n v="55"/>
    <s v="12m"/>
    <n v="79"/>
    <n v="6"/>
    <n v="79"/>
    <s v="N"/>
    <m/>
    <m/>
    <m/>
    <n v="0"/>
    <n v="0"/>
    <n v="79"/>
    <s v="N"/>
    <m/>
    <m/>
    <m/>
    <n v="0"/>
    <n v="0"/>
    <n v="79"/>
    <s v="N"/>
    <m/>
    <m/>
    <m/>
    <n v="0"/>
    <n v="0"/>
    <n v="79"/>
    <s v="N"/>
    <m/>
    <m/>
    <m/>
    <n v="0"/>
    <n v="0"/>
    <n v="79"/>
    <s v="N"/>
    <m/>
    <m/>
    <m/>
    <n v="0"/>
    <n v="0"/>
    <n v="79"/>
    <s v="N"/>
    <m/>
    <m/>
    <m/>
    <n v="0"/>
    <n v="0"/>
    <n v="79"/>
    <s v="N"/>
    <m/>
    <m/>
    <m/>
    <n v="0"/>
    <n v="0"/>
    <m/>
    <n v="0"/>
    <n v="0"/>
    <n v="0"/>
    <n v="0"/>
    <n v="0"/>
    <n v="0"/>
    <n v="8"/>
    <n v="6"/>
    <n v="0"/>
    <n v="0"/>
    <n v="0"/>
    <n v="0"/>
    <n v="0"/>
    <n v="0"/>
    <n v="0"/>
    <m/>
    <n v="14"/>
    <n v="14"/>
    <n v="8"/>
    <n v="14"/>
    <n v="8"/>
    <n v="80"/>
    <n v="28"/>
    <n v="2"/>
    <n v="55"/>
    <n v="12"/>
  </r>
  <r>
    <x v="47"/>
    <x v="5"/>
    <s v="Cat B"/>
    <n v="5"/>
    <n v="52"/>
    <s v="18m"/>
    <n v="53"/>
    <s v="N"/>
    <m/>
    <m/>
    <m/>
    <n v="0"/>
    <n v="0"/>
    <n v="53"/>
    <s v="N"/>
    <m/>
    <m/>
    <m/>
    <n v="0"/>
    <n v="0"/>
    <n v="53"/>
    <s v="N"/>
    <m/>
    <m/>
    <m/>
    <n v="0"/>
    <n v="0"/>
    <n v="53"/>
    <s v="N"/>
    <m/>
    <m/>
    <m/>
    <n v="0"/>
    <n v="0"/>
    <n v="53"/>
    <s v="N"/>
    <m/>
    <m/>
    <m/>
    <n v="0"/>
    <n v="0"/>
    <n v="53"/>
    <s v="N"/>
    <m/>
    <m/>
    <m/>
    <n v="0"/>
    <n v="0"/>
    <n v="53"/>
    <s v="Y"/>
    <n v="2"/>
    <n v="52"/>
    <s v="16m"/>
    <n v="56"/>
    <n v="9"/>
    <n v="54.5"/>
    <s v="N"/>
    <n v="5"/>
    <n v="52"/>
    <s v="16m"/>
    <n v="59"/>
    <n v="10.5"/>
    <n v="56.75"/>
    <s v="N"/>
    <m/>
    <m/>
    <m/>
    <n v="0"/>
    <n v="0"/>
    <n v="56.75"/>
    <s v="N"/>
    <m/>
    <m/>
    <m/>
    <n v="0"/>
    <n v="0"/>
    <n v="56.75"/>
    <s v="N"/>
    <m/>
    <m/>
    <m/>
    <n v="0"/>
    <n v="0"/>
    <n v="56.75"/>
    <s v="N"/>
    <m/>
    <m/>
    <m/>
    <n v="0"/>
    <n v="0"/>
    <n v="56.75"/>
    <s v="N"/>
    <m/>
    <m/>
    <m/>
    <n v="0"/>
    <n v="0"/>
    <n v="56.75"/>
    <s v="N"/>
    <m/>
    <m/>
    <m/>
    <n v="0"/>
    <n v="0"/>
    <n v="56.75"/>
    <s v="N"/>
    <m/>
    <m/>
    <m/>
    <n v="0"/>
    <n v="0"/>
    <m/>
    <n v="0"/>
    <n v="0"/>
    <n v="0"/>
    <n v="0"/>
    <n v="0"/>
    <n v="0"/>
    <n v="9"/>
    <n v="10.5"/>
    <n v="0"/>
    <n v="0"/>
    <n v="0"/>
    <n v="0"/>
    <n v="0"/>
    <n v="0"/>
    <n v="0"/>
    <m/>
    <n v="19.5"/>
    <n v="19.5"/>
    <n v="10.5"/>
    <n v="19.5"/>
    <n v="10.5"/>
    <n v="59"/>
    <n v="49"/>
    <n v="5"/>
    <n v="52"/>
    <n v="16"/>
  </r>
  <r>
    <x v="48"/>
    <x v="5"/>
    <s v="Cat C"/>
    <n v="4"/>
    <n v="55"/>
    <s v="14m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N"/>
    <m/>
    <m/>
    <m/>
    <n v="0"/>
    <n v="0"/>
    <n v="70"/>
    <s v="Y"/>
    <n v="4.5"/>
    <n v="55"/>
    <s v="14m"/>
    <n v="70.5"/>
    <n v="6.5"/>
    <n v="70.25"/>
    <s v="N"/>
    <n v="2"/>
    <n v="55"/>
    <s v="14m"/>
    <n v="68"/>
    <n v="3.75"/>
    <n v="70.25"/>
    <s v="N"/>
    <m/>
    <m/>
    <m/>
    <n v="0"/>
    <n v="0"/>
    <n v="70.25"/>
    <s v="N"/>
    <m/>
    <m/>
    <m/>
    <n v="0"/>
    <n v="0"/>
    <n v="70.25"/>
    <s v="N"/>
    <m/>
    <m/>
    <m/>
    <n v="0"/>
    <n v="0"/>
    <n v="70.25"/>
    <s v="N"/>
    <m/>
    <m/>
    <m/>
    <n v="0"/>
    <n v="0"/>
    <n v="70.25"/>
    <s v="N"/>
    <m/>
    <m/>
    <m/>
    <n v="0"/>
    <n v="0"/>
    <n v="70.25"/>
    <s v="N"/>
    <m/>
    <m/>
    <m/>
    <n v="0"/>
    <n v="0"/>
    <n v="70.25"/>
    <s v="N"/>
    <m/>
    <m/>
    <m/>
    <n v="0"/>
    <n v="0"/>
    <m/>
    <n v="0"/>
    <n v="0"/>
    <n v="0"/>
    <n v="0"/>
    <n v="0"/>
    <n v="0"/>
    <n v="6.5"/>
    <n v="3.75"/>
    <n v="0"/>
    <n v="0"/>
    <n v="0"/>
    <n v="0"/>
    <n v="0"/>
    <n v="0"/>
    <n v="0"/>
    <m/>
    <n v="10.25"/>
    <n v="10.25"/>
    <n v="6.5"/>
    <n v="10.25"/>
    <n v="6.5"/>
    <n v="70.5"/>
    <n v="37.5"/>
    <n v="4.5"/>
    <n v="55"/>
    <n v="14"/>
  </r>
  <r>
    <x v="49"/>
    <x v="5"/>
    <s v="Cat D"/>
    <n v="5"/>
    <n v="58"/>
    <s v="18m"/>
    <n v="65"/>
    <s v="N"/>
    <m/>
    <m/>
    <m/>
    <n v="0"/>
    <n v="0"/>
    <n v="65"/>
    <s v="N"/>
    <m/>
    <m/>
    <m/>
    <n v="0"/>
    <n v="0"/>
    <n v="65"/>
    <s v="N"/>
    <m/>
    <m/>
    <m/>
    <n v="0"/>
    <n v="0"/>
    <n v="65"/>
    <s v="N"/>
    <m/>
    <m/>
    <m/>
    <n v="0"/>
    <n v="0"/>
    <n v="65"/>
    <s v="N"/>
    <m/>
    <m/>
    <m/>
    <n v="0"/>
    <n v="0"/>
    <n v="65"/>
    <s v="N"/>
    <m/>
    <m/>
    <m/>
    <n v="0"/>
    <n v="0"/>
    <n v="65"/>
    <s v="Y"/>
    <n v="1"/>
    <n v="58"/>
    <s v="16m"/>
    <n v="67"/>
    <n v="8"/>
    <n v="66"/>
    <s v="N"/>
    <n v="2"/>
    <n v="58"/>
    <s v="16m"/>
    <n v="68"/>
    <n v="8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n v="67"/>
    <s v="N"/>
    <m/>
    <m/>
    <m/>
    <n v="0"/>
    <n v="0"/>
    <m/>
    <n v="0"/>
    <n v="0"/>
    <n v="0"/>
    <n v="0"/>
    <n v="0"/>
    <n v="0"/>
    <n v="8"/>
    <n v="8"/>
    <n v="0"/>
    <n v="0"/>
    <n v="0"/>
    <n v="0"/>
    <n v="0"/>
    <n v="0"/>
    <n v="0"/>
    <m/>
    <n v="16"/>
    <n v="16"/>
    <n v="8"/>
    <n v="16"/>
    <n v="8"/>
    <n v="68"/>
    <n v="40"/>
    <n v="2"/>
    <n v="58"/>
    <n v="16"/>
  </r>
  <r>
    <x v="50"/>
    <x v="5"/>
    <s v="Cat C"/>
    <n v="4"/>
    <n v="55"/>
    <s v="16m"/>
    <n v="64"/>
    <s v="N"/>
    <m/>
    <m/>
    <m/>
    <n v="0"/>
    <n v="0"/>
    <n v="64"/>
    <s v="N"/>
    <m/>
    <m/>
    <m/>
    <n v="0"/>
    <n v="0"/>
    <n v="64"/>
    <s v="N"/>
    <m/>
    <m/>
    <m/>
    <n v="0"/>
    <n v="0"/>
    <n v="64"/>
    <s v="N"/>
    <m/>
    <m/>
    <m/>
    <n v="0"/>
    <n v="0"/>
    <n v="64"/>
    <s v="N"/>
    <m/>
    <m/>
    <m/>
    <n v="0"/>
    <n v="0"/>
    <n v="64"/>
    <s v="N"/>
    <m/>
    <m/>
    <m/>
    <n v="0"/>
    <n v="0"/>
    <n v="64"/>
    <s v="Y"/>
    <n v="4.5"/>
    <n v="55"/>
    <s v="16m"/>
    <n v="64.5"/>
    <n v="6.5"/>
    <n v="64.25"/>
    <s v="N"/>
    <n v="2.5"/>
    <n v="52"/>
    <s v="18m"/>
    <n v="50.5"/>
    <n v="-7.75"/>
    <n v="64.25"/>
    <s v="N"/>
    <m/>
    <m/>
    <m/>
    <n v="0"/>
    <n v="0"/>
    <n v="64.25"/>
    <s v="N"/>
    <m/>
    <m/>
    <m/>
    <n v="0"/>
    <n v="0"/>
    <n v="64.25"/>
    <s v="N"/>
    <m/>
    <m/>
    <m/>
    <n v="0"/>
    <n v="0"/>
    <n v="64.25"/>
    <s v="N"/>
    <m/>
    <m/>
    <m/>
    <n v="0"/>
    <n v="0"/>
    <n v="64.25"/>
    <s v="N"/>
    <m/>
    <m/>
    <m/>
    <n v="0"/>
    <n v="0"/>
    <n v="64.25"/>
    <s v="N"/>
    <m/>
    <m/>
    <m/>
    <n v="0"/>
    <n v="0"/>
    <n v="64.25"/>
    <s v="N"/>
    <m/>
    <m/>
    <m/>
    <n v="0"/>
    <n v="0"/>
    <m/>
    <n v="0"/>
    <n v="0"/>
    <n v="0"/>
    <n v="0"/>
    <n v="0"/>
    <n v="0"/>
    <n v="6.5"/>
    <n v="-7.75"/>
    <n v="0"/>
    <n v="0"/>
    <n v="0"/>
    <n v="0"/>
    <n v="0"/>
    <n v="0"/>
    <n v="0"/>
    <m/>
    <n v="6.5"/>
    <n v="6.5"/>
    <n v="6.5"/>
    <n v="-1.25"/>
    <n v="6.5"/>
    <n v="64.5"/>
    <n v="43.5"/>
    <n v="4.5"/>
    <n v="55"/>
    <n v="16"/>
  </r>
  <r>
    <x v="51"/>
    <x v="5"/>
    <s v="Cat C"/>
    <n v="6"/>
    <n v="49"/>
    <s v="18m"/>
    <n v="48"/>
    <s v="N"/>
    <m/>
    <m/>
    <m/>
    <n v="0"/>
    <n v="0"/>
    <n v="48"/>
    <s v="N"/>
    <m/>
    <m/>
    <m/>
    <n v="0"/>
    <n v="0"/>
    <n v="48"/>
    <s v="N"/>
    <m/>
    <m/>
    <m/>
    <n v="0"/>
    <n v="0"/>
    <n v="48"/>
    <s v="N"/>
    <m/>
    <m/>
    <m/>
    <n v="0"/>
    <n v="0"/>
    <n v="48"/>
    <s v="N"/>
    <m/>
    <m/>
    <m/>
    <n v="0"/>
    <n v="0"/>
    <n v="48"/>
    <s v="N"/>
    <m/>
    <m/>
    <m/>
    <n v="0"/>
    <n v="0"/>
    <n v="48"/>
    <s v="Y"/>
    <n v="2"/>
    <n v="52"/>
    <s v="18m"/>
    <n v="50"/>
    <n v="8"/>
    <n v="49"/>
    <s v="N"/>
    <n v="2"/>
    <n v="52"/>
    <s v="18m"/>
    <n v="50"/>
    <n v="7"/>
    <n v="49.5"/>
    <s v="N"/>
    <m/>
    <m/>
    <m/>
    <n v="0"/>
    <n v="0"/>
    <n v="49.5"/>
    <s v="N"/>
    <m/>
    <m/>
    <m/>
    <n v="0"/>
    <n v="0"/>
    <n v="49.5"/>
    <s v="N"/>
    <m/>
    <m/>
    <m/>
    <n v="0"/>
    <n v="0"/>
    <n v="49.5"/>
    <s v="N"/>
    <m/>
    <m/>
    <m/>
    <n v="0"/>
    <n v="0"/>
    <n v="49.5"/>
    <s v="N"/>
    <m/>
    <m/>
    <m/>
    <n v="0"/>
    <n v="0"/>
    <n v="49.5"/>
    <s v="N"/>
    <m/>
    <m/>
    <m/>
    <n v="0"/>
    <n v="0"/>
    <n v="49.5"/>
    <s v="N"/>
    <m/>
    <m/>
    <m/>
    <n v="0"/>
    <n v="0"/>
    <m/>
    <n v="0"/>
    <n v="0"/>
    <n v="0"/>
    <n v="0"/>
    <n v="0"/>
    <n v="0"/>
    <n v="8"/>
    <n v="7"/>
    <n v="0"/>
    <n v="0"/>
    <n v="0"/>
    <n v="0"/>
    <n v="0"/>
    <n v="0"/>
    <n v="0"/>
    <m/>
    <n v="15"/>
    <n v="15"/>
    <n v="8"/>
    <n v="15"/>
    <n v="8"/>
    <n v="50"/>
    <n v="58"/>
    <n v="2"/>
    <n v="52"/>
    <n v="18"/>
  </r>
  <r>
    <x v="52"/>
    <x v="5"/>
    <s v="Cat B"/>
    <n v="5"/>
    <n v="49"/>
    <s v="18m"/>
    <n v="47"/>
    <s v="N"/>
    <m/>
    <m/>
    <m/>
    <n v="0"/>
    <n v="0"/>
    <n v="47"/>
    <s v="N"/>
    <m/>
    <m/>
    <m/>
    <n v="0"/>
    <n v="0"/>
    <n v="47"/>
    <s v="N"/>
    <m/>
    <m/>
    <m/>
    <n v="0"/>
    <n v="0"/>
    <n v="47"/>
    <s v="N"/>
    <m/>
    <m/>
    <m/>
    <n v="0"/>
    <n v="0"/>
    <n v="47"/>
    <s v="N"/>
    <m/>
    <m/>
    <m/>
    <n v="0"/>
    <n v="0"/>
    <n v="47"/>
    <s v="N"/>
    <m/>
    <m/>
    <m/>
    <n v="0"/>
    <n v="0"/>
    <n v="47"/>
    <s v="Y"/>
    <n v="1.5"/>
    <n v="49"/>
    <s v="18m"/>
    <n v="43.5"/>
    <n v="2.5"/>
    <n v="47"/>
    <s v="N"/>
    <n v="3"/>
    <n v="46"/>
    <s v="18m"/>
    <n v="39"/>
    <n v="-2"/>
    <n v="47"/>
    <s v="N"/>
    <m/>
    <m/>
    <m/>
    <n v="0"/>
    <n v="0"/>
    <n v="47"/>
    <s v="N"/>
    <m/>
    <m/>
    <m/>
    <n v="0"/>
    <n v="0"/>
    <n v="47"/>
    <s v="N"/>
    <m/>
    <m/>
    <m/>
    <n v="0"/>
    <n v="0"/>
    <n v="47"/>
    <s v="N"/>
    <m/>
    <m/>
    <m/>
    <n v="0"/>
    <n v="0"/>
    <n v="47"/>
    <s v="N"/>
    <m/>
    <m/>
    <m/>
    <n v="0"/>
    <n v="0"/>
    <n v="47"/>
    <s v="N"/>
    <m/>
    <m/>
    <m/>
    <n v="0"/>
    <n v="0"/>
    <n v="47"/>
    <s v="N"/>
    <m/>
    <m/>
    <m/>
    <n v="0"/>
    <n v="0"/>
    <m/>
    <n v="0"/>
    <n v="0"/>
    <n v="0"/>
    <n v="0"/>
    <n v="0"/>
    <n v="0"/>
    <n v="2.5"/>
    <n v="-2"/>
    <n v="0"/>
    <n v="0"/>
    <n v="0"/>
    <n v="0"/>
    <n v="0"/>
    <n v="0"/>
    <n v="0"/>
    <m/>
    <n v="2.5"/>
    <n v="2.5"/>
    <n v="2.5"/>
    <n v="0.5"/>
    <n v="2.5"/>
    <n v="43.5"/>
    <n v="64.5"/>
    <n v="1.5"/>
    <n v="49"/>
    <n v="18"/>
  </r>
  <r>
    <x v="53"/>
    <x v="5"/>
    <s v="Cat C"/>
    <n v="3.5"/>
    <n v="49"/>
    <s v="18m"/>
    <n v="45.5"/>
    <s v="N"/>
    <m/>
    <m/>
    <m/>
    <n v="0"/>
    <n v="0"/>
    <n v="45.5"/>
    <s v="N"/>
    <m/>
    <m/>
    <m/>
    <n v="0"/>
    <n v="0"/>
    <n v="45.5"/>
    <s v="N"/>
    <m/>
    <m/>
    <m/>
    <n v="0"/>
    <n v="0"/>
    <n v="45.5"/>
    <s v="N"/>
    <m/>
    <m/>
    <m/>
    <n v="0"/>
    <n v="0"/>
    <n v="45.5"/>
    <s v="N"/>
    <m/>
    <m/>
    <m/>
    <n v="0"/>
    <n v="0"/>
    <n v="45.5"/>
    <s v="N"/>
    <m/>
    <m/>
    <m/>
    <n v="0"/>
    <n v="0"/>
    <n v="45.5"/>
    <s v="Y"/>
    <n v="3"/>
    <n v="49"/>
    <s v="18m"/>
    <n v="45"/>
    <n v="5.5"/>
    <n v="45.5"/>
    <s v="N"/>
    <n v="5"/>
    <n v="49"/>
    <s v="18m"/>
    <n v="47"/>
    <n v="7.5"/>
    <n v="46.25"/>
    <s v="N"/>
    <m/>
    <m/>
    <m/>
    <n v="0"/>
    <n v="0"/>
    <n v="46.25"/>
    <s v="N"/>
    <m/>
    <m/>
    <m/>
    <n v="0"/>
    <n v="0"/>
    <n v="46.25"/>
    <s v="N"/>
    <m/>
    <m/>
    <m/>
    <n v="0"/>
    <n v="0"/>
    <n v="46.25"/>
    <s v="N"/>
    <m/>
    <m/>
    <m/>
    <n v="0"/>
    <n v="0"/>
    <n v="46.25"/>
    <s v="N"/>
    <m/>
    <m/>
    <m/>
    <n v="0"/>
    <n v="0"/>
    <n v="46.25"/>
    <s v="N"/>
    <m/>
    <m/>
    <m/>
    <n v="0"/>
    <n v="0"/>
    <n v="46.25"/>
    <s v="N"/>
    <m/>
    <m/>
    <m/>
    <n v="0"/>
    <n v="0"/>
    <m/>
    <n v="0"/>
    <n v="0"/>
    <n v="0"/>
    <n v="0"/>
    <n v="0"/>
    <n v="0"/>
    <n v="5.5"/>
    <n v="7.5"/>
    <n v="0"/>
    <n v="0"/>
    <n v="0"/>
    <n v="0"/>
    <n v="0"/>
    <n v="0"/>
    <n v="0"/>
    <m/>
    <n v="13"/>
    <n v="13"/>
    <n v="7.5"/>
    <n v="13"/>
    <n v="7.5"/>
    <n v="47"/>
    <n v="61"/>
    <n v="5"/>
    <n v="49"/>
    <n v="18"/>
  </r>
  <r>
    <x v="54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55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56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57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58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59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0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1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2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3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4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5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6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7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8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69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0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1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2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3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4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5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6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7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8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  <r>
    <x v="79"/>
    <x v="6"/>
    <m/>
    <m/>
    <m/>
    <m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n v="0"/>
    <s v="N"/>
    <m/>
    <m/>
    <m/>
    <n v="0"/>
    <n v="0"/>
    <m/>
    <n v="0"/>
    <n v="0"/>
    <n v="0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F42604-932B-4E28-9D7C-00765B6D2ECD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2:F56" firstHeaderRow="0" firstDataRow="1" firstDataCol="2"/>
  <pivotFields count="138">
    <pivotField axis="axisRow" outline="0" showAll="0" measureFilter="1" sortType="ascending" defaultSubtotal="0">
      <items count="83">
        <item x="19"/>
        <item x="10"/>
        <item x="43"/>
        <item x="44"/>
        <item x="0"/>
        <item x="26"/>
        <item x="53"/>
        <item x="30"/>
        <item x="28"/>
        <item x="25"/>
        <item x="18"/>
        <item x="49"/>
        <item x="12"/>
        <item x="14"/>
        <item x="16"/>
        <item x="1"/>
        <item x="39"/>
        <item x="11"/>
        <item x="27"/>
        <item x="45"/>
        <item x="2"/>
        <item x="20"/>
        <item x="22"/>
        <item x="52"/>
        <item x="13"/>
        <item x="51"/>
        <item x="36"/>
        <item m="1" x="80"/>
        <item x="9"/>
        <item x="50"/>
        <item x="48"/>
        <item x="37"/>
        <item x="6"/>
        <item x="38"/>
        <item x="32"/>
        <item x="23"/>
        <item x="24"/>
        <item x="7"/>
        <item x="4"/>
        <item x="17"/>
        <item x="31"/>
        <item x="8"/>
        <item x="33"/>
        <item x="41"/>
        <item x="15"/>
        <item x="3"/>
        <item x="42"/>
        <item x="5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47"/>
        <item m="1" x="82"/>
        <item x="40"/>
        <item x="21"/>
        <item m="1" x="81"/>
        <item x="46"/>
        <item x="29"/>
        <item x="34"/>
        <item x="35"/>
        <item x="54"/>
        <item x="55"/>
        <item x="56"/>
        <item x="57"/>
        <item x="58"/>
        <item x="71"/>
        <item x="72"/>
        <item x="73"/>
        <item x="74"/>
        <item x="75"/>
        <item x="76"/>
        <item x="77"/>
        <item x="78"/>
        <item x="7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ubtotalTop="0" showAll="0" defaultSubtotal="0">
      <items count="7">
        <item x="1"/>
        <item x="4"/>
        <item x="2"/>
        <item x="0"/>
        <item x="5"/>
        <item x="3"/>
        <item x="6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ubtotalTop="0" showAll="0" defaultSubtotal="0"/>
    <pivotField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2">
    <field x="0"/>
    <field x="1"/>
  </rowFields>
  <rowItems count="54">
    <i>
      <x v="46"/>
      <x v="4"/>
    </i>
    <i>
      <x v="10"/>
      <x v="3"/>
    </i>
    <i>
      <x v="3"/>
      <x v="4"/>
    </i>
    <i>
      <x v="15"/>
      <x v="3"/>
    </i>
    <i>
      <x v="20"/>
      <x/>
    </i>
    <i>
      <x v="32"/>
      <x v="1"/>
    </i>
    <i>
      <x v="65"/>
      <x v="4"/>
    </i>
    <i>
      <x v="47"/>
      <x v="5"/>
    </i>
    <i>
      <x v="33"/>
      <x v="1"/>
    </i>
    <i>
      <x v="7"/>
      <x v="2"/>
    </i>
    <i>
      <x v="45"/>
      <x/>
    </i>
    <i>
      <x v="63"/>
      <x v="1"/>
    </i>
    <i>
      <x v="38"/>
      <x v="2"/>
    </i>
    <i>
      <x v="44"/>
      <x/>
    </i>
    <i>
      <x/>
      <x v="1"/>
    </i>
    <i>
      <x v="22"/>
      <x v="1"/>
    </i>
    <i>
      <x v="8"/>
      <x v="2"/>
    </i>
    <i>
      <x v="40"/>
      <x v="3"/>
    </i>
    <i>
      <x v="36"/>
      <x v="3"/>
    </i>
    <i>
      <x v="19"/>
      <x v="4"/>
    </i>
    <i>
      <x v="24"/>
      <x v="5"/>
    </i>
    <i>
      <x v="30"/>
      <x v="4"/>
    </i>
    <i>
      <x v="39"/>
      <x v="3"/>
    </i>
    <i>
      <x v="42"/>
      <x v="5"/>
    </i>
    <i>
      <x v="14"/>
      <x v="3"/>
    </i>
    <i>
      <x v="17"/>
      <x v="5"/>
    </i>
    <i>
      <x v="12"/>
      <x v="5"/>
    </i>
    <i>
      <x v="11"/>
      <x v="4"/>
    </i>
    <i>
      <x v="34"/>
      <x/>
    </i>
    <i>
      <x v="62"/>
      <x v="1"/>
    </i>
    <i>
      <x v="29"/>
      <x v="4"/>
    </i>
    <i>
      <x v="4"/>
      <x v="3"/>
    </i>
    <i>
      <x v="37"/>
      <x v="1"/>
    </i>
    <i>
      <x v="28"/>
      <x v="5"/>
    </i>
    <i>
      <x v="60"/>
      <x v="4"/>
    </i>
    <i>
      <x v="21"/>
      <x v="1"/>
    </i>
    <i>
      <x v="26"/>
      <x v="3"/>
    </i>
    <i>
      <x v="5"/>
      <x v="2"/>
    </i>
    <i>
      <x v="35"/>
      <x v="3"/>
    </i>
    <i>
      <x v="41"/>
      <x v="1"/>
    </i>
    <i>
      <x v="67"/>
      <x/>
    </i>
    <i>
      <x v="66"/>
      <x v="2"/>
    </i>
    <i>
      <x v="9"/>
      <x v="3"/>
    </i>
    <i>
      <x v="2"/>
      <x v="5"/>
    </i>
    <i>
      <x v="25"/>
      <x v="4"/>
    </i>
    <i>
      <x v="6"/>
      <x v="4"/>
    </i>
    <i>
      <x v="16"/>
      <x v="1"/>
    </i>
    <i>
      <x v="13"/>
      <x/>
    </i>
    <i>
      <x v="23"/>
      <x v="4"/>
    </i>
    <i>
      <x v="68"/>
      <x v="5"/>
    </i>
    <i>
      <x v="1"/>
      <x v="5"/>
    </i>
    <i>
      <x v="31"/>
      <x v="5"/>
    </i>
    <i>
      <x v="18"/>
      <x v="2"/>
    </i>
    <i>
      <x v="43"/>
      <x v="2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ranking" fld="134" baseField="0" baseItem="0"/>
    <dataField name="Bouys Scored" fld="135" baseField="0" baseItem="0"/>
    <dataField name="Speed kph" fld="136" baseField="0" baseItem="0"/>
    <dataField name="Line length m" fld="137" baseField="0" baseItem="46"/>
  </dataFields>
  <formats count="66">
    <format dxfId="13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0">
      <pivotArea outline="0" collapsedLevelsAreSubtotals="1" fieldPosition="0"/>
    </format>
    <format dxfId="129">
      <pivotArea dataOnly="0" labelOnly="1" fieldPosition="0">
        <references count="1">
          <reference field="0" count="5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6"/>
            <x v="28"/>
            <x v="29"/>
            <x v="30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4"/>
            <x v="45"/>
            <x v="46"/>
            <x v="47"/>
            <x v="60"/>
            <x v="61"/>
            <x v="62"/>
            <x v="63"/>
            <x v="65"/>
            <x v="66"/>
            <x v="67"/>
          </reference>
        </references>
      </pivotArea>
    </format>
    <format dxfId="128">
      <pivotArea dataOnly="0" labelOnly="1" fieldPosition="0">
        <references count="1">
          <reference field="0" count="4">
            <x v="1"/>
            <x v="18"/>
            <x v="31"/>
            <x v="43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46"/>
          </reference>
          <reference field="1" count="1">
            <x v="4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10"/>
          </reference>
          <reference field="1" count="1">
            <x v="3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3"/>
          </reference>
          <reference field="1" count="1">
            <x v="4"/>
          </reference>
        </references>
      </pivotArea>
    </format>
    <format dxfId="124">
      <pivotArea dataOnly="0" labelOnly="1" outline="0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20"/>
          </reference>
          <reference field="1" count="1">
            <x v="0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32"/>
          </reference>
          <reference field="1" count="1">
            <x v="1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65"/>
          </reference>
          <reference field="1" count="1">
            <x v="4"/>
          </reference>
        </references>
      </pivotArea>
    </format>
    <format dxfId="120">
      <pivotArea dataOnly="0" labelOnly="1" outline="0" fieldPosition="0">
        <references count="2">
          <reference field="0" count="1" selected="0">
            <x v="47"/>
          </reference>
          <reference field="1" count="1">
            <x v="5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33"/>
          </reference>
          <reference field="1" count="1">
            <x v="1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7"/>
          </reference>
          <reference field="1" count="1">
            <x v="2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45"/>
          </reference>
          <reference field="1" count="1">
            <x v="0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63"/>
          </reference>
          <reference field="1" count="1">
            <x v="1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38"/>
          </reference>
          <reference field="1" count="1">
            <x v="2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44"/>
          </reference>
          <reference field="1" count="1">
            <x v="0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22"/>
          </reference>
          <reference field="1" count="1">
            <x v="1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8"/>
          </reference>
          <reference field="1" count="1">
            <x v="2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40"/>
          </reference>
          <reference field="1" count="1">
            <x v="3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36"/>
          </reference>
          <reference field="1" count="1">
            <x v="3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19"/>
          </reference>
          <reference field="1" count="1">
            <x v="4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24"/>
          </reference>
          <reference field="1" count="1">
            <x v="5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30"/>
          </reference>
          <reference field="1" count="1">
            <x v="4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39"/>
          </reference>
          <reference field="1" count="1">
            <x v="3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42"/>
          </reference>
          <reference field="1" count="1">
            <x v="5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14"/>
          </reference>
          <reference field="1" count="1">
            <x v="3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11"/>
          </reference>
          <reference field="1" count="1">
            <x v="4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34"/>
          </reference>
          <reference field="1" count="1">
            <x v="0"/>
          </reference>
        </references>
      </pivotArea>
    </format>
    <format dxfId="98">
      <pivotArea dataOnly="0" labelOnly="1" outline="0" fieldPosition="0">
        <references count="2">
          <reference field="0" count="1" selected="0">
            <x v="62"/>
          </reference>
          <reference field="1" count="1">
            <x v="1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29"/>
          </reference>
          <reference field="1" count="1">
            <x v="4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4"/>
          </reference>
          <reference field="1" count="1">
            <x v="3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37"/>
          </reference>
          <reference field="1" count="1">
            <x v="1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28"/>
          </reference>
          <reference field="1" count="1">
            <x v="5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60"/>
          </reference>
          <reference field="1" count="1">
            <x v="4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21"/>
          </reference>
          <reference field="1" count="1">
            <x v="1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26"/>
          </reference>
          <reference field="1" count="1">
            <x v="3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89">
      <pivotArea dataOnly="0" labelOnly="1" outline="0" fieldPosition="0">
        <references count="2">
          <reference field="0" count="1" selected="0">
            <x v="35"/>
          </reference>
          <reference field="1" count="1">
            <x v="3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41"/>
          </reference>
          <reference field="1" count="1">
            <x v="1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66"/>
          </reference>
          <reference field="1" count="1">
            <x v="2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67"/>
          </reference>
          <reference field="1" count="1">
            <x v="0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9"/>
          </reference>
          <reference field="1" count="1">
            <x v="3"/>
          </reference>
        </references>
      </pivotArea>
    </format>
    <format dxfId="84">
      <pivotArea dataOnly="0" labelOnly="1" outline="0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83">
      <pivotArea dataOnly="0" labelOnly="1" outline="0" fieldPosition="0">
        <references count="2">
          <reference field="0" count="1" selected="0">
            <x v="25"/>
          </reference>
          <reference field="1" count="1">
            <x v="4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6"/>
          </reference>
          <reference field="1" count="1">
            <x v="4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80">
      <pivotArea dataOnly="0" labelOnly="1" outline="0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79">
      <pivotArea dataOnly="0" labelOnly="1" outline="0" fieldPosition="0">
        <references count="2">
          <reference field="0" count="1" selected="0">
            <x v="23"/>
          </reference>
          <reference field="1" count="1">
            <x v="4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61"/>
          </reference>
          <reference field="1" count="1">
            <x v="5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31"/>
          </reference>
          <reference field="1" count="1">
            <x v="5"/>
          </reference>
        </references>
      </pivotArea>
    </format>
    <format dxfId="75">
      <pivotArea dataOnly="0" labelOnly="1" outline="0" fieldPosition="0">
        <references count="2">
          <reference field="0" count="1" selected="0">
            <x v="18"/>
          </reference>
          <reference field="1" count="1">
            <x v="2"/>
          </reference>
        </references>
      </pivotArea>
    </format>
    <format dxfId="74">
      <pivotArea dataOnly="0" labelOnly="1" outline="0" fieldPosition="0">
        <references count="2">
          <reference field="0" count="1" selected="0">
            <x v="43"/>
          </reference>
          <reference field="1" count="1">
            <x v="2"/>
          </reference>
        </references>
      </pivotArea>
    </format>
    <format dxfId="73">
      <pivotArea field="0" type="button" dataOnly="0" labelOnly="1" outline="0" axis="axisRow" fieldPosition="0"/>
    </format>
    <format dxfId="72">
      <pivotArea field="1" type="button" dataOnly="0" labelOnly="1" outline="0" axis="axisRow" fieldPosition="1"/>
    </format>
    <format dxfId="7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8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6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E4FF2-C168-4FCA-A744-FA74CF30D83B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3:G57" firstHeaderRow="0" firstDataRow="1" firstDataCol="2"/>
  <pivotFields count="138">
    <pivotField axis="axisRow" outline="0" showAll="0" measureFilter="1" sortType="descending" defaultSubtotal="0">
      <items count="83">
        <item x="19"/>
        <item x="10"/>
        <item x="43"/>
        <item x="44"/>
        <item x="0"/>
        <item x="26"/>
        <item x="53"/>
        <item x="30"/>
        <item x="28"/>
        <item x="25"/>
        <item x="18"/>
        <item x="49"/>
        <item x="12"/>
        <item x="14"/>
        <item x="16"/>
        <item x="1"/>
        <item x="39"/>
        <item x="11"/>
        <item x="27"/>
        <item x="45"/>
        <item x="2"/>
        <item x="20"/>
        <item x="22"/>
        <item x="52"/>
        <item x="13"/>
        <item x="51"/>
        <item x="36"/>
        <item m="1" x="80"/>
        <item x="9"/>
        <item x="50"/>
        <item x="48"/>
        <item x="37"/>
        <item x="6"/>
        <item x="38"/>
        <item x="32"/>
        <item x="23"/>
        <item x="24"/>
        <item x="7"/>
        <item x="4"/>
        <item x="17"/>
        <item x="31"/>
        <item x="8"/>
        <item x="33"/>
        <item x="41"/>
        <item x="15"/>
        <item x="3"/>
        <item x="42"/>
        <item x="5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47"/>
        <item m="1" x="82"/>
        <item x="40"/>
        <item x="21"/>
        <item m="1" x="81"/>
        <item x="46"/>
        <item x="29"/>
        <item x="34"/>
        <item x="35"/>
        <item x="54"/>
        <item x="55"/>
        <item x="56"/>
        <item x="57"/>
        <item x="58"/>
        <item x="71"/>
        <item x="72"/>
        <item x="73"/>
        <item x="74"/>
        <item x="75"/>
        <item x="76"/>
        <item x="77"/>
        <item x="78"/>
        <item x="79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ubtotalTop="0" showAll="0" defaultSubtotal="0">
      <items count="7">
        <item x="1"/>
        <item x="4"/>
        <item x="2"/>
        <item x="0"/>
        <item x="5"/>
        <item x="3"/>
        <item x="6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2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numFmtId="2"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numFmtId="2"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ubtotalTop="0" showAll="0" defaultSubtotal="0"/>
    <pivotField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2">
    <field x="0"/>
    <field x="1"/>
  </rowFields>
  <rowItems count="54">
    <i>
      <x v="42"/>
      <x v="5"/>
    </i>
    <i>
      <x v="5"/>
      <x v="2"/>
    </i>
    <i>
      <x v="43"/>
      <x v="2"/>
    </i>
    <i>
      <x v="28"/>
      <x v="5"/>
    </i>
    <i>
      <x v="60"/>
      <x v="4"/>
    </i>
    <i>
      <x v="68"/>
      <x v="5"/>
    </i>
    <i>
      <x v="14"/>
      <x v="3"/>
    </i>
    <i>
      <x v="36"/>
      <x v="3"/>
    </i>
    <i>
      <x v="18"/>
      <x v="2"/>
    </i>
    <i>
      <x v="1"/>
      <x v="5"/>
    </i>
    <i>
      <x v="32"/>
      <x v="1"/>
    </i>
    <i>
      <x v="67"/>
      <x/>
    </i>
    <i>
      <x v="8"/>
      <x v="2"/>
    </i>
    <i>
      <x v="41"/>
      <x v="1"/>
    </i>
    <i>
      <x v="37"/>
      <x v="1"/>
    </i>
    <i>
      <x v="38"/>
      <x v="2"/>
    </i>
    <i>
      <x v="3"/>
      <x v="4"/>
    </i>
    <i>
      <x v="39"/>
      <x v="3"/>
    </i>
    <i>
      <x v="2"/>
      <x v="5"/>
    </i>
    <i>
      <x v="65"/>
      <x v="4"/>
    </i>
    <i>
      <x v="11"/>
      <x v="4"/>
    </i>
    <i>
      <x v="16"/>
      <x v="1"/>
    </i>
    <i>
      <x v="25"/>
      <x v="4"/>
    </i>
    <i>
      <x v="13"/>
      <x/>
    </i>
    <i>
      <x v="46"/>
      <x v="4"/>
    </i>
    <i>
      <x v="45"/>
      <x/>
    </i>
    <i>
      <x v="6"/>
      <x v="4"/>
    </i>
    <i>
      <x v="33"/>
      <x v="1"/>
    </i>
    <i>
      <x v="4"/>
      <x v="3"/>
    </i>
    <i>
      <x v="66"/>
      <x v="2"/>
    </i>
    <i>
      <x v="7"/>
      <x v="2"/>
    </i>
    <i>
      <x v="15"/>
      <x v="3"/>
    </i>
    <i>
      <x v="19"/>
      <x v="4"/>
    </i>
    <i>
      <x v="30"/>
      <x v="4"/>
    </i>
    <i>
      <x v="21"/>
      <x v="1"/>
    </i>
    <i>
      <x v="34"/>
      <x/>
    </i>
    <i>
      <x v="29"/>
      <x v="4"/>
    </i>
    <i>
      <x v="44"/>
      <x/>
    </i>
    <i>
      <x v="31"/>
      <x v="5"/>
    </i>
    <i>
      <x v="26"/>
      <x v="3"/>
    </i>
    <i>
      <x v="12"/>
      <x v="5"/>
    </i>
    <i>
      <x v="9"/>
      <x v="3"/>
    </i>
    <i>
      <x v="17"/>
      <x v="5"/>
    </i>
    <i>
      <x v="62"/>
      <x v="1"/>
    </i>
    <i>
      <x v="47"/>
      <x v="5"/>
    </i>
    <i>
      <x v="40"/>
      <x v="3"/>
    </i>
    <i>
      <x v="22"/>
      <x v="1"/>
    </i>
    <i>
      <x/>
      <x v="1"/>
    </i>
    <i>
      <x v="10"/>
      <x v="3"/>
    </i>
    <i>
      <x v="35"/>
      <x v="3"/>
    </i>
    <i>
      <x v="20"/>
      <x/>
    </i>
    <i>
      <x v="23"/>
      <x v="4"/>
    </i>
    <i>
      <x v="24"/>
      <x v="5"/>
    </i>
    <i>
      <x v="63"/>
      <x v="1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ranking" fld="134" baseField="0" baseItem="0"/>
    <dataField name="Bouys Scored" fld="135" baseField="0" baseItem="0"/>
    <dataField name="Speed kph" fld="136" baseField="1" baseItem="5"/>
    <dataField name="Line length m" fld="137" baseField="0" baseItem="46"/>
    <dataField name="Top Score (Handicap)" fld="132" baseField="1" baseItem="3"/>
  </dataFields>
  <formats count="66">
    <format dxfId="6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4">
      <pivotArea outline="0" collapsedLevelsAreSubtotals="1" fieldPosition="0"/>
    </format>
    <format dxfId="63">
      <pivotArea dataOnly="0" labelOnly="1" fieldPosition="0">
        <references count="1">
          <reference field="0" count="5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6"/>
            <x v="28"/>
            <x v="29"/>
            <x v="30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4"/>
            <x v="45"/>
            <x v="46"/>
            <x v="47"/>
            <x v="60"/>
            <x v="61"/>
            <x v="62"/>
            <x v="63"/>
            <x v="65"/>
            <x v="66"/>
            <x v="67"/>
          </reference>
        </references>
      </pivotArea>
    </format>
    <format dxfId="62">
      <pivotArea dataOnly="0" labelOnly="1" fieldPosition="0">
        <references count="1">
          <reference field="0" count="4">
            <x v="1"/>
            <x v="18"/>
            <x v="31"/>
            <x v="43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46"/>
          </reference>
          <reference field="1" count="1">
            <x v="4"/>
          </reference>
        </references>
      </pivotArea>
    </format>
    <format dxfId="60">
      <pivotArea dataOnly="0" labelOnly="1" outline="0" fieldPosition="0">
        <references count="2">
          <reference field="0" count="1" selected="0">
            <x v="10"/>
          </reference>
          <reference field="1" count="1">
            <x v="3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3"/>
          </reference>
          <reference field="1" count="1">
            <x v="4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20"/>
          </reference>
          <reference field="1" count="1">
            <x v="0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32"/>
          </reference>
          <reference field="1" count="1">
            <x v="1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65"/>
          </reference>
          <reference field="1" count="1">
            <x v="4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47"/>
          </reference>
          <reference field="1" count="1">
            <x v="5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33"/>
          </reference>
          <reference field="1" count="1">
            <x v="1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7"/>
          </reference>
          <reference field="1" count="1">
            <x v="2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45"/>
          </reference>
          <reference field="1" count="1">
            <x v="0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63"/>
          </reference>
          <reference field="1" count="1">
            <x v="1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38"/>
          </reference>
          <reference field="1" count="1">
            <x v="2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44"/>
          </reference>
          <reference field="1" count="1">
            <x v="0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22"/>
          </reference>
          <reference field="1" count="1">
            <x v="1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8"/>
          </reference>
          <reference field="1" count="1">
            <x v="2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40"/>
          </reference>
          <reference field="1" count="1">
            <x v="3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36"/>
          </reference>
          <reference field="1" count="1">
            <x v="3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19"/>
          </reference>
          <reference field="1" count="1">
            <x v="4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24"/>
          </reference>
          <reference field="1" count="1">
            <x v="5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30"/>
          </reference>
          <reference field="1" count="1">
            <x v="4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39"/>
          </reference>
          <reference field="1" count="1">
            <x v="3"/>
          </reference>
        </references>
      </pivotArea>
    </format>
    <format dxfId="38">
      <pivotArea dataOnly="0" labelOnly="1" outline="0" fieldPosition="0">
        <references count="2">
          <reference field="0" count="1" selected="0">
            <x v="42"/>
          </reference>
          <reference field="1" count="1">
            <x v="5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14"/>
          </reference>
          <reference field="1" count="1">
            <x v="3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34">
      <pivotArea dataOnly="0" labelOnly="1" outline="0" fieldPosition="0">
        <references count="2">
          <reference field="0" count="1" selected="0">
            <x v="11"/>
          </reference>
          <reference field="1" count="1">
            <x v="4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34"/>
          </reference>
          <reference field="1" count="1">
            <x v="0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62"/>
          </reference>
          <reference field="1" count="1">
            <x v="1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29"/>
          </reference>
          <reference field="1" count="1">
            <x v="4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4"/>
          </reference>
          <reference field="1" count="1">
            <x v="3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37"/>
          </reference>
          <reference field="1" count="1">
            <x v="1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28"/>
          </reference>
          <reference field="1" count="1">
            <x v="5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60"/>
          </reference>
          <reference field="1" count="1">
            <x v="4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21"/>
          </reference>
          <reference field="1" count="1">
            <x v="1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26"/>
          </reference>
          <reference field="1" count="1">
            <x v="3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35"/>
          </reference>
          <reference field="1" count="1">
            <x v="3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41"/>
          </reference>
          <reference field="1" count="1">
            <x v="1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66"/>
          </reference>
          <reference field="1" count="1">
            <x v="2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67"/>
          </reference>
          <reference field="1" count="1">
            <x v="0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9"/>
          </reference>
          <reference field="1" count="1">
            <x v="3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25"/>
          </reference>
          <reference field="1" count="1">
            <x v="4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6"/>
          </reference>
          <reference field="1" count="1">
            <x v="4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23"/>
          </reference>
          <reference field="1" count="1">
            <x v="4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61"/>
          </reference>
          <reference field="1" count="1">
            <x v="5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31"/>
          </reference>
          <reference field="1" count="1">
            <x v="5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18"/>
          </reference>
          <reference field="1" count="1">
            <x v="2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43"/>
          </reference>
          <reference field="1" count="1">
            <x v="2"/>
          </reference>
        </references>
      </pivotArea>
    </format>
    <format dxfId="7">
      <pivotArea field="0" type="button" dataOnly="0" labelOnly="1" outline="0" axis="axisRow" fieldPosition="0"/>
    </format>
    <format dxfId="6">
      <pivotArea field="1" type="button" dataOnly="0" labelOnly="1" outline="0" axis="axisRow" fieldPosition="1"/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">
      <pivotArea outline="0" collapsedLevelsAreSubtotals="1" fieldPosition="0">
        <references count="1">
          <reference field="4294967294" count="4" selected="0">
            <x v="1"/>
            <x v="2"/>
            <x v="3"/>
            <x v="4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E024-5936-48FD-8F67-6E9767913FEF}">
  <dimension ref="A1:E26"/>
  <sheetViews>
    <sheetView workbookViewId="0">
      <selection activeCell="D2" sqref="A2:D2"/>
    </sheetView>
  </sheetViews>
  <sheetFormatPr defaultRowHeight="15" x14ac:dyDescent="0.25"/>
  <cols>
    <col min="1" max="4" width="10.7109375" customWidth="1"/>
    <col min="5" max="5" width="10.7109375" style="4" customWidth="1"/>
  </cols>
  <sheetData>
    <row r="1" spans="1:5" x14ac:dyDescent="0.25">
      <c r="A1" s="50" t="s">
        <v>7</v>
      </c>
      <c r="B1" s="50"/>
      <c r="C1" s="50"/>
      <c r="D1" s="50"/>
    </row>
    <row r="2" spans="1:5" ht="45" x14ac:dyDescent="0.25">
      <c r="A2" s="2" t="s">
        <v>1</v>
      </c>
      <c r="B2" s="2" t="s">
        <v>0</v>
      </c>
      <c r="C2" s="2" t="s">
        <v>2</v>
      </c>
      <c r="D2" s="2" t="s">
        <v>3</v>
      </c>
      <c r="E2" s="5" t="s">
        <v>4</v>
      </c>
    </row>
    <row r="4" spans="1:5" x14ac:dyDescent="0.25">
      <c r="A4">
        <v>16</v>
      </c>
      <c r="B4">
        <v>16</v>
      </c>
      <c r="C4">
        <v>16</v>
      </c>
      <c r="D4">
        <v>16</v>
      </c>
      <c r="E4" s="4">
        <v>-24</v>
      </c>
    </row>
    <row r="5" spans="1:5" x14ac:dyDescent="0.25">
      <c r="A5">
        <v>19</v>
      </c>
      <c r="B5">
        <v>19</v>
      </c>
      <c r="C5">
        <v>19</v>
      </c>
      <c r="D5">
        <v>19</v>
      </c>
      <c r="E5" s="4">
        <v>-18</v>
      </c>
    </row>
    <row r="6" spans="1:5" x14ac:dyDescent="0.25">
      <c r="A6">
        <v>22</v>
      </c>
      <c r="B6">
        <v>22</v>
      </c>
      <c r="C6">
        <v>22</v>
      </c>
      <c r="D6">
        <v>22</v>
      </c>
      <c r="E6" s="4">
        <v>-12</v>
      </c>
    </row>
    <row r="7" spans="1:5" x14ac:dyDescent="0.25">
      <c r="A7">
        <v>25</v>
      </c>
      <c r="B7">
        <v>25</v>
      </c>
      <c r="C7">
        <v>25</v>
      </c>
      <c r="D7">
        <v>25</v>
      </c>
      <c r="E7" s="4">
        <v>-6</v>
      </c>
    </row>
    <row r="8" spans="1:5" x14ac:dyDescent="0.25">
      <c r="A8">
        <v>28</v>
      </c>
      <c r="B8">
        <v>28</v>
      </c>
      <c r="C8">
        <v>28</v>
      </c>
      <c r="D8">
        <v>28</v>
      </c>
      <c r="E8" s="4">
        <v>0</v>
      </c>
    </row>
    <row r="9" spans="1:5" x14ac:dyDescent="0.25">
      <c r="A9">
        <v>31</v>
      </c>
      <c r="B9">
        <v>31</v>
      </c>
      <c r="C9">
        <v>31</v>
      </c>
      <c r="D9">
        <v>31</v>
      </c>
      <c r="E9" s="4">
        <v>6</v>
      </c>
    </row>
    <row r="10" spans="1:5" x14ac:dyDescent="0.25">
      <c r="A10">
        <v>34</v>
      </c>
      <c r="B10">
        <v>34</v>
      </c>
      <c r="C10">
        <v>34</v>
      </c>
      <c r="D10">
        <v>34</v>
      </c>
      <c r="E10" s="4">
        <v>12</v>
      </c>
    </row>
    <row r="11" spans="1:5" x14ac:dyDescent="0.25">
      <c r="A11">
        <v>37</v>
      </c>
      <c r="B11">
        <v>37</v>
      </c>
      <c r="C11">
        <v>37</v>
      </c>
      <c r="D11">
        <v>37</v>
      </c>
      <c r="E11" s="4">
        <v>18</v>
      </c>
    </row>
    <row r="12" spans="1:5" x14ac:dyDescent="0.25">
      <c r="A12">
        <v>40</v>
      </c>
      <c r="B12">
        <v>40</v>
      </c>
      <c r="C12">
        <v>40</v>
      </c>
      <c r="D12">
        <v>40</v>
      </c>
      <c r="E12" s="4">
        <v>24</v>
      </c>
    </row>
    <row r="13" spans="1:5" x14ac:dyDescent="0.25">
      <c r="A13">
        <v>43</v>
      </c>
      <c r="B13">
        <v>43</v>
      </c>
      <c r="C13">
        <v>43</v>
      </c>
      <c r="D13">
        <v>43</v>
      </c>
      <c r="E13" s="4">
        <v>30</v>
      </c>
    </row>
    <row r="14" spans="1:5" x14ac:dyDescent="0.25">
      <c r="A14">
        <v>46</v>
      </c>
      <c r="B14">
        <v>46</v>
      </c>
      <c r="C14">
        <v>46</v>
      </c>
      <c r="D14">
        <v>46</v>
      </c>
      <c r="E14" s="4">
        <v>36</v>
      </c>
    </row>
    <row r="15" spans="1:5" x14ac:dyDescent="0.25">
      <c r="A15">
        <v>49</v>
      </c>
      <c r="B15">
        <v>49</v>
      </c>
      <c r="C15">
        <v>49</v>
      </c>
      <c r="D15">
        <v>49</v>
      </c>
      <c r="E15" s="4">
        <v>42</v>
      </c>
    </row>
    <row r="16" spans="1:5" x14ac:dyDescent="0.25">
      <c r="A16">
        <v>16</v>
      </c>
      <c r="B16">
        <v>52</v>
      </c>
      <c r="C16">
        <v>52</v>
      </c>
      <c r="D16">
        <v>52</v>
      </c>
      <c r="E16" s="4">
        <v>48</v>
      </c>
    </row>
    <row r="17" spans="1:5" x14ac:dyDescent="0.25">
      <c r="A17">
        <v>14</v>
      </c>
      <c r="B17">
        <v>16</v>
      </c>
      <c r="C17">
        <v>55</v>
      </c>
      <c r="D17">
        <v>55</v>
      </c>
      <c r="E17" s="4">
        <v>54</v>
      </c>
    </row>
    <row r="18" spans="1:5" x14ac:dyDescent="0.25">
      <c r="A18">
        <v>13</v>
      </c>
      <c r="B18">
        <v>14</v>
      </c>
      <c r="C18">
        <v>16</v>
      </c>
      <c r="D18">
        <v>58</v>
      </c>
      <c r="E18" s="4">
        <v>60</v>
      </c>
    </row>
    <row r="19" spans="1:5" x14ac:dyDescent="0.25">
      <c r="A19">
        <v>12</v>
      </c>
      <c r="B19">
        <v>13</v>
      </c>
      <c r="C19">
        <v>14</v>
      </c>
      <c r="D19">
        <v>16</v>
      </c>
      <c r="E19" s="4">
        <v>66</v>
      </c>
    </row>
    <row r="20" spans="1:5" x14ac:dyDescent="0.25">
      <c r="A20">
        <v>11.25</v>
      </c>
      <c r="B20">
        <v>12</v>
      </c>
      <c r="C20">
        <v>13</v>
      </c>
      <c r="D20">
        <v>14</v>
      </c>
      <c r="E20" s="4">
        <v>72</v>
      </c>
    </row>
    <row r="21" spans="1:5" x14ac:dyDescent="0.25">
      <c r="A21">
        <v>10.75</v>
      </c>
      <c r="B21">
        <v>11.25</v>
      </c>
      <c r="C21">
        <v>12</v>
      </c>
      <c r="D21">
        <v>13</v>
      </c>
      <c r="E21" s="4">
        <v>78</v>
      </c>
    </row>
    <row r="22" spans="1:5" x14ac:dyDescent="0.25">
      <c r="A22">
        <v>10.25</v>
      </c>
      <c r="B22">
        <v>10.75</v>
      </c>
      <c r="C22">
        <v>11.25</v>
      </c>
      <c r="D22">
        <v>12</v>
      </c>
      <c r="E22" s="4">
        <v>84</v>
      </c>
    </row>
    <row r="23" spans="1:5" x14ac:dyDescent="0.25">
      <c r="A23">
        <v>9.75</v>
      </c>
      <c r="B23">
        <v>10.25</v>
      </c>
      <c r="C23">
        <v>10.75</v>
      </c>
      <c r="D23">
        <v>11.25</v>
      </c>
      <c r="E23" s="4">
        <v>90</v>
      </c>
    </row>
    <row r="24" spans="1:5" x14ac:dyDescent="0.25">
      <c r="B24">
        <v>9.75</v>
      </c>
      <c r="C24">
        <v>10.25</v>
      </c>
      <c r="D24">
        <v>10.75</v>
      </c>
      <c r="E24" s="4">
        <v>96</v>
      </c>
    </row>
    <row r="25" spans="1:5" x14ac:dyDescent="0.25">
      <c r="C25">
        <v>9.75</v>
      </c>
      <c r="D25">
        <v>10.25</v>
      </c>
      <c r="E25" s="4">
        <v>102</v>
      </c>
    </row>
    <row r="26" spans="1:5" x14ac:dyDescent="0.25">
      <c r="D26">
        <v>9.75</v>
      </c>
      <c r="E26" s="4">
        <v>108</v>
      </c>
    </row>
  </sheetData>
  <mergeCells count="1">
    <mergeCell ref="A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9B8B3-357E-41FD-8F68-2728AD464B85}">
  <dimension ref="A2:EK84"/>
  <sheetViews>
    <sheetView showGridLines="0" zoomScaleNormal="100" workbookViewId="0">
      <pane xSplit="1" topLeftCell="B1" activePane="topRight" state="frozen"/>
      <selection pane="topRight" activeCell="G5" sqref="G5"/>
    </sheetView>
  </sheetViews>
  <sheetFormatPr defaultRowHeight="15" outlineLevelRow="1" outlineLevelCol="1" x14ac:dyDescent="0.25"/>
  <cols>
    <col min="1" max="1" width="17.28515625" customWidth="1"/>
    <col min="4" max="7" width="8.7109375" customWidth="1"/>
    <col min="8" max="8" width="5.140625" customWidth="1" outlineLevel="1"/>
    <col min="9" max="14" width="8.7109375" customWidth="1" outlineLevel="1"/>
    <col min="15" max="15" width="5.140625" customWidth="1" outlineLevel="1"/>
    <col min="16" max="19" width="8.7109375" customWidth="1" outlineLevel="1"/>
    <col min="20" max="20" width="8.7109375" style="31" customWidth="1" outlineLevel="1" collapsed="1"/>
    <col min="21" max="21" width="8.7109375" style="31" customWidth="1" outlineLevel="1"/>
    <col min="22" max="22" width="5.140625" style="31" customWidth="1" outlineLevel="1"/>
    <col min="23" max="26" width="8.7109375" customWidth="1" outlineLevel="1"/>
    <col min="27" max="27" width="8.7109375" style="31" customWidth="1" outlineLevel="1"/>
    <col min="28" max="28" width="8.7109375" style="31" customWidth="1" outlineLevel="1" collapsed="1"/>
    <col min="29" max="29" width="5.140625" style="31" customWidth="1" outlineLevel="1"/>
    <col min="30" max="33" width="8.7109375" customWidth="1" outlineLevel="1"/>
    <col min="34" max="35" width="8.7109375" style="31" customWidth="1" outlineLevel="1"/>
    <col min="36" max="36" width="5.140625" style="31" customWidth="1" outlineLevel="1"/>
    <col min="37" max="40" width="8.7109375" customWidth="1" outlineLevel="1"/>
    <col min="41" max="42" width="8.7109375" style="31" customWidth="1" outlineLevel="1"/>
    <col min="43" max="43" width="5.140625" style="31" customWidth="1" outlineLevel="1"/>
    <col min="44" max="47" width="8.7109375" customWidth="1" outlineLevel="1"/>
    <col min="48" max="48" width="8.7109375" style="31" customWidth="1" outlineLevel="1" collapsed="1"/>
    <col min="49" max="49" width="8.7109375" style="31"/>
    <col min="50" max="50" width="5.140625" style="31" bestFit="1" customWidth="1"/>
    <col min="55" max="56" width="8.7109375" style="31"/>
    <col min="57" max="57" width="5.140625" style="31" bestFit="1" customWidth="1"/>
    <col min="62" max="63" width="8.7109375" style="31"/>
    <col min="64" max="64" width="5.140625" style="31" bestFit="1" customWidth="1"/>
    <col min="69" max="70" width="8.7109375" style="31"/>
    <col min="71" max="71" width="5.140625" style="31" bestFit="1" customWidth="1"/>
    <col min="76" max="77" width="8.7109375" style="31"/>
    <col min="78" max="78" width="5.140625" style="31" bestFit="1" customWidth="1"/>
    <col min="83" max="84" width="8.7109375" style="31"/>
    <col min="85" max="85" width="5.140625" style="31" bestFit="1" customWidth="1"/>
    <col min="90" max="91" width="8.7109375" style="31"/>
    <col min="92" max="92" width="5.140625" style="31" bestFit="1" customWidth="1"/>
    <col min="97" max="98" width="8.7109375" style="31"/>
    <col min="99" max="99" width="5.140625" style="31" bestFit="1" customWidth="1"/>
    <col min="104" max="105" width="8.7109375" style="31"/>
    <col min="106" max="106" width="5.140625" style="31" bestFit="1" customWidth="1"/>
    <col min="111" max="111" width="8.7109375" style="31"/>
    <col min="117" max="128" width="8.7109375" customWidth="1"/>
    <col min="133" max="133" width="13.28515625" customWidth="1"/>
    <col min="136" max="136" width="6" bestFit="1" customWidth="1"/>
    <col min="137" max="137" width="6.140625" bestFit="1" customWidth="1"/>
    <col min="138" max="138" width="6.28515625" bestFit="1" customWidth="1"/>
    <col min="139" max="139" width="7" bestFit="1" customWidth="1"/>
    <col min="141" max="141" width="9.140625" bestFit="1" customWidth="1"/>
  </cols>
  <sheetData>
    <row r="2" spans="1:141" x14ac:dyDescent="0.25">
      <c r="H2" s="1"/>
      <c r="I2" s="50"/>
      <c r="J2" s="50"/>
      <c r="K2" s="28"/>
      <c r="O2" s="1"/>
      <c r="V2" s="39"/>
      <c r="AC2" s="39"/>
      <c r="AJ2" s="39"/>
      <c r="AQ2" s="39"/>
      <c r="AX2" s="39"/>
      <c r="BE2" s="39"/>
      <c r="BL2" s="39"/>
      <c r="BS2" s="39"/>
      <c r="BZ2" s="39"/>
      <c r="CG2" s="39"/>
      <c r="CN2" s="39"/>
      <c r="CU2" s="39"/>
      <c r="DB2" s="39"/>
    </row>
    <row r="3" spans="1:141" x14ac:dyDescent="0.25">
      <c r="D3" s="52" t="s">
        <v>31</v>
      </c>
      <c r="E3" s="52"/>
      <c r="F3" s="52"/>
      <c r="G3" s="52"/>
      <c r="H3" s="1"/>
      <c r="I3" s="51" t="s">
        <v>114</v>
      </c>
      <c r="J3" s="51"/>
      <c r="K3" s="51"/>
      <c r="L3" s="51"/>
      <c r="O3" s="1"/>
      <c r="P3" s="51" t="s">
        <v>115</v>
      </c>
      <c r="Q3" s="51"/>
      <c r="R3" s="51"/>
      <c r="S3" s="51"/>
      <c r="V3" s="39"/>
      <c r="W3" s="51" t="s">
        <v>116</v>
      </c>
      <c r="X3" s="51"/>
      <c r="Y3" s="51"/>
      <c r="Z3" s="51"/>
      <c r="AC3" s="39"/>
      <c r="AD3" s="51" t="s">
        <v>117</v>
      </c>
      <c r="AE3" s="51"/>
      <c r="AF3" s="51"/>
      <c r="AG3" s="51"/>
      <c r="AJ3" s="39"/>
      <c r="AK3" s="51" t="s">
        <v>118</v>
      </c>
      <c r="AL3" s="51"/>
      <c r="AM3" s="51"/>
      <c r="AN3" s="51"/>
      <c r="AQ3" s="39"/>
      <c r="AR3" s="51" t="s">
        <v>119</v>
      </c>
      <c r="AS3" s="51"/>
      <c r="AT3" s="51"/>
      <c r="AU3" s="51"/>
      <c r="AX3" s="39"/>
      <c r="AY3" s="51" t="s">
        <v>144</v>
      </c>
      <c r="AZ3" s="51"/>
      <c r="BA3" s="51"/>
      <c r="BB3" s="51"/>
      <c r="BE3" s="39"/>
      <c r="BF3" s="51" t="s">
        <v>145</v>
      </c>
      <c r="BG3" s="51"/>
      <c r="BH3" s="51"/>
      <c r="BI3" s="51"/>
      <c r="BL3" s="39"/>
      <c r="BM3" s="51" t="s">
        <v>136</v>
      </c>
      <c r="BN3" s="51"/>
      <c r="BO3" s="51"/>
      <c r="BP3" s="51"/>
      <c r="BS3" s="39"/>
      <c r="BT3" s="51" t="s">
        <v>138</v>
      </c>
      <c r="BU3" s="51"/>
      <c r="BV3" s="51"/>
      <c r="BW3" s="51"/>
      <c r="BZ3" s="39"/>
      <c r="CA3" s="51" t="s">
        <v>180</v>
      </c>
      <c r="CB3" s="51"/>
      <c r="CC3" s="51"/>
      <c r="CD3" s="51"/>
      <c r="CG3" s="39"/>
      <c r="CH3" s="51" t="s">
        <v>181</v>
      </c>
      <c r="CI3" s="51"/>
      <c r="CJ3" s="51"/>
      <c r="CK3" s="51"/>
      <c r="CN3" s="39"/>
      <c r="CO3" s="51" t="s">
        <v>182</v>
      </c>
      <c r="CP3" s="51"/>
      <c r="CQ3" s="51"/>
      <c r="CR3" s="51"/>
      <c r="CU3" s="39"/>
      <c r="CV3" s="51" t="s">
        <v>183</v>
      </c>
      <c r="CW3" s="51"/>
      <c r="CX3" s="51"/>
      <c r="CY3" s="51"/>
      <c r="DB3" s="39"/>
      <c r="DC3" s="51" t="s">
        <v>184</v>
      </c>
      <c r="DD3" s="51"/>
      <c r="DE3" s="51"/>
      <c r="DF3" s="51"/>
    </row>
    <row r="4" spans="1:141" ht="60" x14ac:dyDescent="0.25">
      <c r="A4" s="3" t="s">
        <v>27</v>
      </c>
      <c r="B4" s="8" t="s">
        <v>20</v>
      </c>
      <c r="C4" s="8" t="s">
        <v>28</v>
      </c>
      <c r="D4" s="34" t="s">
        <v>5</v>
      </c>
      <c r="E4" s="35" t="s">
        <v>6</v>
      </c>
      <c r="F4" s="35" t="s">
        <v>120</v>
      </c>
      <c r="G4" s="35" t="s">
        <v>29</v>
      </c>
      <c r="H4" s="8" t="s">
        <v>75</v>
      </c>
      <c r="I4" s="32" t="s">
        <v>5</v>
      </c>
      <c r="J4" s="33" t="s">
        <v>6</v>
      </c>
      <c r="K4" s="33" t="s">
        <v>120</v>
      </c>
      <c r="L4" s="33" t="s">
        <v>19</v>
      </c>
      <c r="M4" s="9" t="s">
        <v>79</v>
      </c>
      <c r="N4" s="10" t="s">
        <v>30</v>
      </c>
      <c r="O4" s="8" t="s">
        <v>75</v>
      </c>
      <c r="P4" s="32" t="s">
        <v>5</v>
      </c>
      <c r="Q4" s="33" t="s">
        <v>6</v>
      </c>
      <c r="R4" s="33" t="s">
        <v>120</v>
      </c>
      <c r="S4" s="33" t="s">
        <v>113</v>
      </c>
      <c r="T4" s="10" t="s">
        <v>80</v>
      </c>
      <c r="U4" s="10" t="s">
        <v>33</v>
      </c>
      <c r="V4" s="30" t="s">
        <v>75</v>
      </c>
      <c r="W4" s="32" t="s">
        <v>5</v>
      </c>
      <c r="X4" s="33" t="s">
        <v>6</v>
      </c>
      <c r="Y4" s="33" t="s">
        <v>120</v>
      </c>
      <c r="Z4" s="33" t="s">
        <v>39</v>
      </c>
      <c r="AA4" s="10" t="s">
        <v>81</v>
      </c>
      <c r="AB4" s="10" t="s">
        <v>35</v>
      </c>
      <c r="AC4" s="30" t="s">
        <v>75</v>
      </c>
      <c r="AD4" s="32" t="s">
        <v>5</v>
      </c>
      <c r="AE4" s="33" t="s">
        <v>6</v>
      </c>
      <c r="AF4" s="33" t="s">
        <v>120</v>
      </c>
      <c r="AG4" s="33" t="s">
        <v>40</v>
      </c>
      <c r="AH4" s="10" t="s">
        <v>82</v>
      </c>
      <c r="AI4" s="10" t="s">
        <v>37</v>
      </c>
      <c r="AJ4" s="30" t="s">
        <v>75</v>
      </c>
      <c r="AK4" s="32" t="s">
        <v>5</v>
      </c>
      <c r="AL4" s="33" t="s">
        <v>6</v>
      </c>
      <c r="AM4" s="33" t="s">
        <v>120</v>
      </c>
      <c r="AN4" s="33" t="s">
        <v>41</v>
      </c>
      <c r="AO4" s="10" t="s">
        <v>83</v>
      </c>
      <c r="AP4" s="10" t="s">
        <v>96</v>
      </c>
      <c r="AQ4" s="30" t="s">
        <v>75</v>
      </c>
      <c r="AR4" s="32" t="s">
        <v>5</v>
      </c>
      <c r="AS4" s="33" t="s">
        <v>6</v>
      </c>
      <c r="AT4" s="33" t="s">
        <v>120</v>
      </c>
      <c r="AU4" s="33" t="s">
        <v>97</v>
      </c>
      <c r="AV4" s="10" t="s">
        <v>98</v>
      </c>
      <c r="AW4" s="10" t="s">
        <v>96</v>
      </c>
      <c r="AX4" s="30" t="s">
        <v>75</v>
      </c>
      <c r="AY4" s="32" t="s">
        <v>5</v>
      </c>
      <c r="AZ4" s="33" t="s">
        <v>6</v>
      </c>
      <c r="BA4" s="33" t="s">
        <v>120</v>
      </c>
      <c r="BB4" s="33" t="s">
        <v>134</v>
      </c>
      <c r="BC4" s="10" t="s">
        <v>143</v>
      </c>
      <c r="BD4" s="10" t="s">
        <v>178</v>
      </c>
      <c r="BE4" s="30" t="s">
        <v>75</v>
      </c>
      <c r="BF4" s="32" t="s">
        <v>5</v>
      </c>
      <c r="BG4" s="33" t="s">
        <v>6</v>
      </c>
      <c r="BH4" s="33" t="s">
        <v>120</v>
      </c>
      <c r="BI4" s="33" t="s">
        <v>135</v>
      </c>
      <c r="BJ4" s="10" t="s">
        <v>142</v>
      </c>
      <c r="BK4" s="10" t="s">
        <v>179</v>
      </c>
      <c r="BL4" s="30" t="s">
        <v>75</v>
      </c>
      <c r="BM4" s="32" t="s">
        <v>5</v>
      </c>
      <c r="BN4" s="33" t="s">
        <v>6</v>
      </c>
      <c r="BO4" s="33" t="s">
        <v>120</v>
      </c>
      <c r="BP4" s="33" t="s">
        <v>137</v>
      </c>
      <c r="BQ4" s="10" t="s">
        <v>141</v>
      </c>
      <c r="BR4" s="10" t="s">
        <v>205</v>
      </c>
      <c r="BS4" s="30" t="s">
        <v>75</v>
      </c>
      <c r="BT4" s="32" t="s">
        <v>5</v>
      </c>
      <c r="BU4" s="33" t="s">
        <v>6</v>
      </c>
      <c r="BV4" s="33" t="s">
        <v>120</v>
      </c>
      <c r="BW4" s="33" t="s">
        <v>139</v>
      </c>
      <c r="BX4" s="10" t="s">
        <v>140</v>
      </c>
      <c r="BY4" s="10" t="s">
        <v>204</v>
      </c>
      <c r="BZ4" s="30" t="s">
        <v>75</v>
      </c>
      <c r="CA4" s="32" t="s">
        <v>5</v>
      </c>
      <c r="CB4" s="33" t="s">
        <v>6</v>
      </c>
      <c r="CC4" s="33" t="s">
        <v>120</v>
      </c>
      <c r="CD4" s="33" t="s">
        <v>194</v>
      </c>
      <c r="CE4" s="10" t="s">
        <v>193</v>
      </c>
      <c r="CF4" s="10" t="s">
        <v>203</v>
      </c>
      <c r="CG4" s="30" t="s">
        <v>75</v>
      </c>
      <c r="CH4" s="32" t="s">
        <v>5</v>
      </c>
      <c r="CI4" s="33" t="s">
        <v>6</v>
      </c>
      <c r="CJ4" s="33" t="s">
        <v>120</v>
      </c>
      <c r="CK4" s="33" t="s">
        <v>192</v>
      </c>
      <c r="CL4" s="10" t="s">
        <v>191</v>
      </c>
      <c r="CM4" s="10" t="s">
        <v>202</v>
      </c>
      <c r="CN4" s="30" t="s">
        <v>75</v>
      </c>
      <c r="CO4" s="32" t="s">
        <v>5</v>
      </c>
      <c r="CP4" s="33" t="s">
        <v>6</v>
      </c>
      <c r="CQ4" s="33" t="s">
        <v>120</v>
      </c>
      <c r="CR4" s="33" t="s">
        <v>190</v>
      </c>
      <c r="CS4" s="10" t="s">
        <v>189</v>
      </c>
      <c r="CT4" s="10" t="s">
        <v>201</v>
      </c>
      <c r="CU4" s="30" t="s">
        <v>75</v>
      </c>
      <c r="CV4" s="32" t="s">
        <v>5</v>
      </c>
      <c r="CW4" s="33" t="s">
        <v>6</v>
      </c>
      <c r="CX4" s="33" t="s">
        <v>120</v>
      </c>
      <c r="CY4" s="33" t="s">
        <v>188</v>
      </c>
      <c r="CZ4" s="10" t="s">
        <v>187</v>
      </c>
      <c r="DA4" s="10" t="s">
        <v>200</v>
      </c>
      <c r="DB4" s="30" t="s">
        <v>75</v>
      </c>
      <c r="DC4" s="32" t="s">
        <v>5</v>
      </c>
      <c r="DD4" s="33" t="s">
        <v>6</v>
      </c>
      <c r="DE4" s="33" t="s">
        <v>120</v>
      </c>
      <c r="DF4" s="33" t="s">
        <v>185</v>
      </c>
      <c r="DG4" s="10" t="s">
        <v>186</v>
      </c>
      <c r="DH4">
        <v>0</v>
      </c>
      <c r="DI4" s="10" t="s">
        <v>42</v>
      </c>
      <c r="DJ4" s="10" t="s">
        <v>32</v>
      </c>
      <c r="DK4" s="10" t="s">
        <v>34</v>
      </c>
      <c r="DL4" s="10" t="s">
        <v>36</v>
      </c>
      <c r="DM4" s="10" t="s">
        <v>38</v>
      </c>
      <c r="DN4" s="10" t="s">
        <v>95</v>
      </c>
      <c r="DO4" s="10" t="s">
        <v>160</v>
      </c>
      <c r="DP4" s="10" t="s">
        <v>161</v>
      </c>
      <c r="DQ4" s="10" t="s">
        <v>162</v>
      </c>
      <c r="DR4" s="10" t="s">
        <v>163</v>
      </c>
      <c r="DS4" s="10" t="s">
        <v>195</v>
      </c>
      <c r="DT4" s="10" t="s">
        <v>196</v>
      </c>
      <c r="DU4" s="10" t="s">
        <v>197</v>
      </c>
      <c r="DV4" s="10" t="s">
        <v>198</v>
      </c>
      <c r="DW4" s="10" t="s">
        <v>199</v>
      </c>
      <c r="DX4">
        <v>0</v>
      </c>
      <c r="DY4" s="10" t="s">
        <v>44</v>
      </c>
      <c r="DZ4" s="10" t="s">
        <v>45</v>
      </c>
      <c r="EA4" s="10" t="s">
        <v>46</v>
      </c>
      <c r="EB4" s="10" t="s">
        <v>107</v>
      </c>
      <c r="EC4" s="26" t="s">
        <v>175</v>
      </c>
      <c r="ED4" s="10" t="s">
        <v>164</v>
      </c>
      <c r="EE4" s="10" t="s">
        <v>169</v>
      </c>
      <c r="EF4" s="10" t="s">
        <v>168</v>
      </c>
      <c r="EG4" s="10" t="s">
        <v>166</v>
      </c>
      <c r="EH4" s="10" t="s">
        <v>167</v>
      </c>
      <c r="EI4" s="10" t="s">
        <v>167</v>
      </c>
      <c r="EK4" s="25" t="s">
        <v>110</v>
      </c>
    </row>
    <row r="5" spans="1:141" x14ac:dyDescent="0.25">
      <c r="A5" t="s">
        <v>52</v>
      </c>
      <c r="B5" t="s">
        <v>22</v>
      </c>
      <c r="C5" t="s">
        <v>17</v>
      </c>
      <c r="D5" s="36">
        <v>3</v>
      </c>
      <c r="E5" s="36">
        <v>55</v>
      </c>
      <c r="F5" s="36" t="s">
        <v>8</v>
      </c>
      <c r="G5" s="37">
        <f>SUMIFS(LOOKUP!$E$2:$E$797,LOOKUP!$A$2:$A$797,'Scoring sheet'!$C5,LOOKUP!$B$2:$B$797,'Scoring sheet'!D5,LOOKUP!$C$2:$C$797,'Scoring sheet'!E5,LOOKUP!$D$2:$D$797,'Scoring sheet'!F5)</f>
        <v>63</v>
      </c>
      <c r="H5" s="29" t="s">
        <v>76</v>
      </c>
      <c r="I5" s="22">
        <v>4</v>
      </c>
      <c r="J5" s="22">
        <v>52</v>
      </c>
      <c r="K5" s="22" t="s">
        <v>121</v>
      </c>
      <c r="L5" s="6">
        <f>SUMIFS(LOOKUP!$E$2:$E$797,LOOKUP!$A$2:$A$797,'Scoring sheet'!$C5,LOOKUP!$B$2:$B$797,'Scoring sheet'!I5,LOOKUP!$C$2:$C$797,'Scoring sheet'!J5,LOOKUP!$D$2:$D$797,'Scoring sheet'!K5)</f>
        <v>52</v>
      </c>
      <c r="M5" s="24">
        <f>IF(L5=0,,L5-(G5-6))</f>
        <v>-5</v>
      </c>
      <c r="N5" s="24">
        <f t="shared" ref="N5:N36" si="0">IF(G5&lt;L5,(L5+G5)/2,G5)</f>
        <v>63</v>
      </c>
      <c r="O5" s="29" t="s">
        <v>77</v>
      </c>
      <c r="P5" s="6"/>
      <c r="Q5" s="22"/>
      <c r="R5" s="22"/>
      <c r="S5" s="6">
        <f>SUMIFS(LOOKUP!$E$2:$E$797,LOOKUP!$A$2:$A$797,'Scoring sheet'!$C5,LOOKUP!$B$2:$B$797,'Scoring sheet'!P5,LOOKUP!$C$2:$C$797,'Scoring sheet'!Q5,LOOKUP!$D$2:$D$797,'Scoring sheet'!R5)</f>
        <v>0</v>
      </c>
      <c r="T5" s="24">
        <f>IF(S5=0,,S5-(N5-6))</f>
        <v>0</v>
      </c>
      <c r="U5" s="24">
        <f t="shared" ref="U5:U36" si="1">IF(N5&lt;S5,(S5+N5)/2,N5)</f>
        <v>63</v>
      </c>
      <c r="V5" s="29" t="s">
        <v>76</v>
      </c>
      <c r="W5" s="6">
        <v>2</v>
      </c>
      <c r="X5" s="22">
        <v>55</v>
      </c>
      <c r="Y5" s="22" t="s">
        <v>8</v>
      </c>
      <c r="Z5" s="6">
        <f>SUMIFS(LOOKUP!$E$2:$E$797,LOOKUP!$A$2:$A$797,'Scoring sheet'!$C5,LOOKUP!$B$2:$B$797,'Scoring sheet'!W5,LOOKUP!$C$2:$C$797,'Scoring sheet'!X5,LOOKUP!$D$2:$D$797,'Scoring sheet'!Y5)</f>
        <v>62</v>
      </c>
      <c r="AA5" s="24">
        <f>IF(Z5=0,,Z5-(U5-6))</f>
        <v>5</v>
      </c>
      <c r="AB5" s="24">
        <f t="shared" ref="AB5:AB36" si="2">IF(U5&lt;Z5,(Z5+U5)/2,U5)</f>
        <v>63</v>
      </c>
      <c r="AC5" s="29" t="s">
        <v>76</v>
      </c>
      <c r="AD5" s="6">
        <v>2</v>
      </c>
      <c r="AE5" s="22">
        <v>55</v>
      </c>
      <c r="AF5" s="22" t="s">
        <v>8</v>
      </c>
      <c r="AG5" s="6">
        <f>SUMIFS(LOOKUP!$E$2:$E$797,LOOKUP!$A$2:$A$797,'Scoring sheet'!$C5,LOOKUP!$B$2:$B$797,'Scoring sheet'!AD5,LOOKUP!$C$2:$C$797,'Scoring sheet'!AE5,LOOKUP!$D$2:$D$797,'Scoring sheet'!AF5)</f>
        <v>62</v>
      </c>
      <c r="AH5" s="24">
        <f>IF(AG5=0,,AG5-(AB5-6))</f>
        <v>5</v>
      </c>
      <c r="AI5" s="24">
        <f t="shared" ref="AI5:AI36" si="3">IF(AB5&lt;AG5,(AG5+AB5)/2,AB5)</f>
        <v>63</v>
      </c>
      <c r="AJ5" s="29" t="s">
        <v>76</v>
      </c>
      <c r="AK5" s="6">
        <v>2</v>
      </c>
      <c r="AL5" s="22">
        <v>55</v>
      </c>
      <c r="AM5" s="22" t="s">
        <v>121</v>
      </c>
      <c r="AN5" s="6">
        <f>SUMIFS(LOOKUP!$E$2:$E$797,LOOKUP!$A$2:$A$797,'Scoring sheet'!$C5,LOOKUP!$B$2:$B$797,'Scoring sheet'!AK5,LOOKUP!$C$2:$C$797,'Scoring sheet'!AL5,LOOKUP!$D$2:$D$797,'Scoring sheet'!AM5)</f>
        <v>56</v>
      </c>
      <c r="AO5" s="24">
        <f>IF(AN5=0,,AN5-(AI5-6))</f>
        <v>-1</v>
      </c>
      <c r="AP5" s="24">
        <f t="shared" ref="AP5:AP36" si="4">IF(AI5&lt;AN5,(AN5+AI5)/2,AI5)</f>
        <v>63</v>
      </c>
      <c r="AQ5" s="29" t="s">
        <v>76</v>
      </c>
      <c r="AR5" s="6">
        <v>4</v>
      </c>
      <c r="AS5" s="22">
        <v>55</v>
      </c>
      <c r="AT5" s="22" t="s">
        <v>8</v>
      </c>
      <c r="AU5" s="6">
        <f>SUMIFS(LOOKUP!$E$2:$E$797,LOOKUP!$A$2:$A$797,'Scoring sheet'!$C5,LOOKUP!$B$2:$B$797,'Scoring sheet'!AR5,LOOKUP!$C$2:$C$797,'Scoring sheet'!AS5,LOOKUP!$D$2:$D$797,'Scoring sheet'!AT5)</f>
        <v>64</v>
      </c>
      <c r="AV5" s="24">
        <f>IF(AU5=0,,AU5-(AP5-6))</f>
        <v>7</v>
      </c>
      <c r="AW5" s="24">
        <f t="shared" ref="AW5:AW36" si="5">IF(AP5&lt;AU5,(AU5+AP5)/2,AP5)</f>
        <v>63.5</v>
      </c>
      <c r="AX5" s="29" t="s">
        <v>77</v>
      </c>
      <c r="AY5" s="6"/>
      <c r="AZ5" s="22"/>
      <c r="BA5" s="22"/>
      <c r="BB5" s="6">
        <f>SUMIFS(LOOKUP!$E$2:$E$797,LOOKUP!$A$2:$A$797,'Scoring sheet'!$C5,LOOKUP!$B$2:$B$797,'Scoring sheet'!AY5,LOOKUP!$C$2:$C$797,'Scoring sheet'!AZ5,LOOKUP!$D$2:$D$797,'Scoring sheet'!BA5)</f>
        <v>0</v>
      </c>
      <c r="BC5" s="24">
        <f>IF(BB5=0,,BB5-(AW5-6))</f>
        <v>0</v>
      </c>
      <c r="BD5" s="24">
        <f t="shared" ref="BD5:BD36" si="6">IF(AW5&lt;BB5,(BB5+AW5)/2,AW5)</f>
        <v>63.5</v>
      </c>
      <c r="BE5" s="29" t="s">
        <v>77</v>
      </c>
      <c r="BF5" s="6"/>
      <c r="BG5" s="22"/>
      <c r="BH5" s="22"/>
      <c r="BI5" s="6">
        <f>SUMIFS(LOOKUP!$E$2:$E$797,LOOKUP!$A$2:$A$797,'Scoring sheet'!$C5,LOOKUP!$B$2:$B$797,'Scoring sheet'!BF5,LOOKUP!$C$2:$C$797,'Scoring sheet'!BG5,LOOKUP!$D$2:$D$797,'Scoring sheet'!BH5)</f>
        <v>0</v>
      </c>
      <c r="BJ5" s="24">
        <f>IF(BI5=0,,BI5-(BD5-6))</f>
        <v>0</v>
      </c>
      <c r="BK5" s="24">
        <f t="shared" ref="BK5:BK36" si="7">IF(BD5&lt;BI5,(BI5+BD5)/2,BD5)</f>
        <v>63.5</v>
      </c>
      <c r="BL5" s="29" t="s">
        <v>77</v>
      </c>
      <c r="BM5" s="6"/>
      <c r="BN5" s="22"/>
      <c r="BO5" s="22"/>
      <c r="BP5" s="6">
        <f>SUMIFS(LOOKUP!$E$2:$E$797,LOOKUP!$A$2:$A$797,'Scoring sheet'!$C5,LOOKUP!$B$2:$B$797,'Scoring sheet'!BM5,LOOKUP!$C$2:$C$797,'Scoring sheet'!BN5,LOOKUP!$D$2:$D$797,'Scoring sheet'!BO5)</f>
        <v>0</v>
      </c>
      <c r="BQ5" s="24">
        <f>IF(BP5=0,,BP5-(BK5-6))</f>
        <v>0</v>
      </c>
      <c r="BR5" s="24">
        <f t="shared" ref="BR5:BR36" si="8">IF(BK5&lt;BP5,(BP5+BK5)/2,BK5)</f>
        <v>63.5</v>
      </c>
      <c r="BS5" s="29" t="s">
        <v>77</v>
      </c>
      <c r="BT5" s="6"/>
      <c r="BU5" s="22"/>
      <c r="BV5" s="22"/>
      <c r="BW5" s="6">
        <f>SUMIFS(LOOKUP!$E$2:$E$797,LOOKUP!$A$2:$A$797,'Scoring sheet'!$C5,LOOKUP!$B$2:$B$797,'Scoring sheet'!BT5,LOOKUP!$C$2:$C$797,'Scoring sheet'!BU5,LOOKUP!$D$2:$D$797,'Scoring sheet'!BV5)</f>
        <v>0</v>
      </c>
      <c r="BX5" s="24">
        <f>IF(BW5=0,,BW5-(BR5-6))</f>
        <v>0</v>
      </c>
      <c r="BY5" s="24">
        <f t="shared" ref="BY5:BY36" si="9">IF(BR5&lt;BW5,(BW5+BR5)/2,BR5)</f>
        <v>63.5</v>
      </c>
      <c r="BZ5" s="29" t="s">
        <v>77</v>
      </c>
      <c r="CA5" s="6"/>
      <c r="CB5" s="22"/>
      <c r="CC5" s="22"/>
      <c r="CD5" s="6">
        <f>SUMIFS(LOOKUP!$E$2:$E$797,LOOKUP!$A$2:$A$797,'Scoring sheet'!$C5,LOOKUP!$B$2:$B$797,'Scoring sheet'!CA5,LOOKUP!$C$2:$C$797,'Scoring sheet'!CB5,LOOKUP!$D$2:$D$797,'Scoring sheet'!CC5)</f>
        <v>0</v>
      </c>
      <c r="CE5" s="24">
        <f>IF(CD5=0,,CD5-(BY5-6))</f>
        <v>0</v>
      </c>
      <c r="CF5" s="24">
        <f t="shared" ref="CF5:CF36" si="10">IF(BY5&lt;CD5,(CD5+BY5)/2,BY5)</f>
        <v>63.5</v>
      </c>
      <c r="CG5" s="29" t="s">
        <v>77</v>
      </c>
      <c r="CH5" s="6"/>
      <c r="CI5" s="22"/>
      <c r="CJ5" s="22"/>
      <c r="CK5" s="6">
        <f>SUMIFS(LOOKUP!$E$2:$E$797,LOOKUP!$A$2:$A$797,'Scoring sheet'!$C5,LOOKUP!$B$2:$B$797,'Scoring sheet'!CH5,LOOKUP!$C$2:$C$797,'Scoring sheet'!CI5,LOOKUP!$D$2:$D$797,'Scoring sheet'!CJ5)</f>
        <v>0</v>
      </c>
      <c r="CL5" s="24">
        <f>IF(CK5=0,,CK5-(CF5-6))</f>
        <v>0</v>
      </c>
      <c r="CM5" s="24">
        <f t="shared" ref="CM5:CM36" si="11">IF(CF5&lt;CK5,(CK5+CF5)/2,CF5)</f>
        <v>63.5</v>
      </c>
      <c r="CN5" s="29" t="s">
        <v>77</v>
      </c>
      <c r="CO5" s="6"/>
      <c r="CP5" s="22"/>
      <c r="CQ5" s="22"/>
      <c r="CR5" s="6">
        <f>SUMIFS(LOOKUP!$E$2:$E$797,LOOKUP!$A$2:$A$797,'Scoring sheet'!$C5,LOOKUP!$B$2:$B$797,'Scoring sheet'!CO5,LOOKUP!$C$2:$C$797,'Scoring sheet'!CP5,LOOKUP!$D$2:$D$797,'Scoring sheet'!CQ5)</f>
        <v>0</v>
      </c>
      <c r="CS5" s="24">
        <f>IF(CR5=0,,CR5-(CM5-6))</f>
        <v>0</v>
      </c>
      <c r="CT5" s="24">
        <f t="shared" ref="CT5:CT36" si="12">IF(CM5&lt;CR5,(CR5+CM5)/2,CM5)</f>
        <v>63.5</v>
      </c>
      <c r="CU5" s="29" t="s">
        <v>77</v>
      </c>
      <c r="CV5" s="6"/>
      <c r="CW5" s="22"/>
      <c r="CX5" s="22"/>
      <c r="CY5" s="6">
        <f>SUMIFS(LOOKUP!$E$2:$E$797,LOOKUP!$A$2:$A$797,'Scoring sheet'!$C5,LOOKUP!$B$2:$B$797,'Scoring sheet'!CV5,LOOKUP!$C$2:$C$797,'Scoring sheet'!CW5,LOOKUP!$D$2:$D$797,'Scoring sheet'!CX5)</f>
        <v>0</v>
      </c>
      <c r="CZ5" s="24">
        <f>IF(CY5=0,,CY5-(CT5-6))</f>
        <v>0</v>
      </c>
      <c r="DA5" s="24">
        <f t="shared" ref="DA5:DA36" si="13">IF(CT5&lt;CY5,(CY5+CT5)/2,CT5)</f>
        <v>63.5</v>
      </c>
      <c r="DB5" s="29" t="s">
        <v>77</v>
      </c>
      <c r="DC5" s="6"/>
      <c r="DD5" s="22"/>
      <c r="DE5" s="22"/>
      <c r="DF5" s="6">
        <f>SUMIFS(LOOKUP!$E$2:$E$797,LOOKUP!$A$2:$A$797,'Scoring sheet'!$C5,LOOKUP!$B$2:$B$797,'Scoring sheet'!DC5,LOOKUP!$C$2:$C$797,'Scoring sheet'!DD5,LOOKUP!$D$2:$D$797,'Scoring sheet'!DE5)</f>
        <v>0</v>
      </c>
      <c r="DG5" s="24">
        <f>IF(DF5=0,,DF5-(DA5-6))</f>
        <v>0</v>
      </c>
      <c r="DI5">
        <f t="shared" ref="DI5:DI49" si="14">IF(L5="","",M5)</f>
        <v>-5</v>
      </c>
      <c r="DJ5">
        <f t="shared" ref="DJ5:DJ49" si="15">IF(S5="","",T5)</f>
        <v>0</v>
      </c>
      <c r="DK5">
        <f t="shared" ref="DK5:DK49" si="16">IF(Z5="","",AA5)</f>
        <v>5</v>
      </c>
      <c r="DL5">
        <f t="shared" ref="DL5:DL49" si="17">IF(AG5="","",AH5)</f>
        <v>5</v>
      </c>
      <c r="DM5">
        <f t="shared" ref="DM5:DM49" si="18">IF(AN5="","",AO5)</f>
        <v>-1</v>
      </c>
      <c r="DN5">
        <f t="shared" ref="DN5:DN49" si="19">IF(AU5="","",AV5)</f>
        <v>7</v>
      </c>
      <c r="DO5">
        <f t="shared" ref="DO5:DO48" si="20">IF(BB5="","",BC5)</f>
        <v>0</v>
      </c>
      <c r="DP5">
        <f t="shared" ref="DP5:DP48" si="21">IF(BI5="","",BJ5)</f>
        <v>0</v>
      </c>
      <c r="DQ5">
        <f t="shared" ref="DQ5:DQ48" si="22">IF(BP5="","",BQ5)</f>
        <v>0</v>
      </c>
      <c r="DR5">
        <f>IF(BW5="","",BX5)</f>
        <v>0</v>
      </c>
      <c r="DS5">
        <f>IF(CD5="","",CE5)</f>
        <v>0</v>
      </c>
      <c r="DT5">
        <f>IF(CK5="","",CL5)</f>
        <v>0</v>
      </c>
      <c r="DU5">
        <f>IF(CR5="","",CS5)</f>
        <v>0</v>
      </c>
      <c r="DV5">
        <f>IF(CY5="","",CZ5)</f>
        <v>0</v>
      </c>
      <c r="DW5">
        <f>IF(DF5="","",DG5)</f>
        <v>0</v>
      </c>
      <c r="DY5">
        <f>SUM(LARGE(DI5:DW5,{1,2,3}))</f>
        <v>17</v>
      </c>
      <c r="DZ5">
        <f>SUM(LARGE(DI5:DW5,{1,2}))</f>
        <v>12</v>
      </c>
      <c r="EA5">
        <f>SUM(LARGE(DI5:DR5,{1}))</f>
        <v>7</v>
      </c>
      <c r="EB5">
        <f>SUM(DI5:DW5)</f>
        <v>11</v>
      </c>
      <c r="EC5">
        <f>EA5</f>
        <v>7</v>
      </c>
      <c r="ED5">
        <f>MAX(L5,S5,Z5,AG5,AN5,AU5,BB5,BI5,BP5,BW5,CD5,CK5,CR5,CY5,DF5)</f>
        <v>64</v>
      </c>
      <c r="EE5">
        <f>SUMIFS(LOOKUP!$G$2:$G$797,LOOKUP!$A$2:$A$797,'Scoring sheet'!$C5,LOOKUP!$E$2:$E$797,'Scoring sheet'!ED5)</f>
        <v>44</v>
      </c>
      <c r="EF5">
        <f>SUMIFS(LOOKUP!$B$2:$B$797,LOOKUP!$A$2:$A$797,'Scoring sheet'!$C5,LOOKUP!$E$2:$E$797,'Scoring sheet'!ED5)</f>
        <v>4</v>
      </c>
      <c r="EG5">
        <f>SUMIFS(LOOKUP!$C$2:$C$797,LOOKUP!$A$2:$A$797,'Scoring sheet'!$C5,LOOKUP!$E$2:$E$797,'Scoring sheet'!ED5)</f>
        <v>55</v>
      </c>
      <c r="EH5">
        <f>SUMIFS(LOOKUP!$F$2:$F$797,LOOKUP!$A$2:$A$797,'Scoring sheet'!$C5,LOOKUP!$E$2:$E$797,'Scoring sheet'!ED5)</f>
        <v>16</v>
      </c>
      <c r="EI5" t="str">
        <f>VLOOKUP(EH5,'Scoring points detail'!$H$222:$I$229,2,FALSE)</f>
        <v>16m</v>
      </c>
      <c r="EK5">
        <f>MAX(AU5,AN5,AG5,Z5,S5,L5,BB5,BI5,BP5,BW5,CD5,CK5,CR5,CY5,DF5)-G5</f>
        <v>1</v>
      </c>
    </row>
    <row r="6" spans="1:141" x14ac:dyDescent="0.25">
      <c r="A6" t="s">
        <v>53</v>
      </c>
      <c r="B6" t="s">
        <v>22</v>
      </c>
      <c r="C6" t="s">
        <v>18</v>
      </c>
      <c r="D6" s="36">
        <v>6</v>
      </c>
      <c r="E6" s="36">
        <v>58</v>
      </c>
      <c r="F6" s="36" t="s">
        <v>10</v>
      </c>
      <c r="G6" s="37">
        <f>SUMIFS(LOOKUP!$E$2:$E$797,LOOKUP!$A$2:$A$797,'Scoring sheet'!$C6,LOOKUP!$B$2:$B$797,'Scoring sheet'!D6,LOOKUP!$C$2:$C$797,'Scoring sheet'!E6,LOOKUP!$D$2:$D$797,'Scoring sheet'!F6)</f>
        <v>84</v>
      </c>
      <c r="H6" s="29" t="s">
        <v>76</v>
      </c>
      <c r="I6" s="22">
        <v>3.5</v>
      </c>
      <c r="J6" s="22">
        <v>58</v>
      </c>
      <c r="K6" s="22" t="s">
        <v>10</v>
      </c>
      <c r="L6" s="6">
        <f>SUMIFS(LOOKUP!$E$2:$E$797,LOOKUP!$A$2:$A$797,'Scoring sheet'!$C6,LOOKUP!$B$2:$B$797,'Scoring sheet'!I6,LOOKUP!$C$2:$C$797,'Scoring sheet'!J6,LOOKUP!$D$2:$D$797,'Scoring sheet'!K6)</f>
        <v>81.5</v>
      </c>
      <c r="M6" s="24">
        <f t="shared" ref="M6:M67" si="23">IF(L6=0,,L6-(G6-6))</f>
        <v>3.5</v>
      </c>
      <c r="N6" s="24">
        <f t="shared" si="0"/>
        <v>84</v>
      </c>
      <c r="O6" s="29" t="s">
        <v>76</v>
      </c>
      <c r="P6" s="6">
        <v>3.5</v>
      </c>
      <c r="Q6" s="22">
        <v>58</v>
      </c>
      <c r="R6" s="22" t="s">
        <v>10</v>
      </c>
      <c r="S6" s="6">
        <f>SUMIFS(LOOKUP!$E$2:$E$797,LOOKUP!$A$2:$A$797,'Scoring sheet'!$C6,LOOKUP!$B$2:$B$797,'Scoring sheet'!P6,LOOKUP!$C$2:$C$797,'Scoring sheet'!Q6,LOOKUP!$D$2:$D$797,'Scoring sheet'!R6)</f>
        <v>81.5</v>
      </c>
      <c r="T6" s="24">
        <f t="shared" ref="T6:T67" si="24">IF(S6=0,,S6-(N6-6))</f>
        <v>3.5</v>
      </c>
      <c r="U6" s="24">
        <f t="shared" si="1"/>
        <v>84</v>
      </c>
      <c r="V6" s="29" t="s">
        <v>76</v>
      </c>
      <c r="W6" s="6">
        <v>1</v>
      </c>
      <c r="X6" s="22">
        <v>58</v>
      </c>
      <c r="Y6" s="22" t="s">
        <v>11</v>
      </c>
      <c r="Z6" s="6">
        <f>SUMIFS(LOOKUP!$E$2:$E$797,LOOKUP!$A$2:$A$797,'Scoring sheet'!$C6,LOOKUP!$B$2:$B$797,'Scoring sheet'!W6,LOOKUP!$C$2:$C$797,'Scoring sheet'!X6,LOOKUP!$D$2:$D$797,'Scoring sheet'!Y6)</f>
        <v>85</v>
      </c>
      <c r="AA6" s="24">
        <f t="shared" ref="AA6:AA67" si="25">IF(Z6=0,,Z6-(U6-6))</f>
        <v>7</v>
      </c>
      <c r="AB6" s="24">
        <f t="shared" si="2"/>
        <v>84.5</v>
      </c>
      <c r="AC6" s="29" t="s">
        <v>76</v>
      </c>
      <c r="AD6" s="6">
        <v>1.5</v>
      </c>
      <c r="AE6" s="22">
        <v>58</v>
      </c>
      <c r="AF6" s="22" t="s">
        <v>9</v>
      </c>
      <c r="AG6" s="6">
        <f>SUMIFS(LOOKUP!$E$2:$E$797,LOOKUP!$A$2:$A$797,'Scoring sheet'!$C6,LOOKUP!$B$2:$B$797,'Scoring sheet'!AD6,LOOKUP!$C$2:$C$797,'Scoring sheet'!AE6,LOOKUP!$D$2:$D$797,'Scoring sheet'!AF6)</f>
        <v>73.5</v>
      </c>
      <c r="AH6" s="24">
        <f t="shared" ref="AH6:AH67" si="26">IF(AG6=0,,AG6-(AB6-6))</f>
        <v>-5</v>
      </c>
      <c r="AI6" s="24">
        <f t="shared" si="3"/>
        <v>84.5</v>
      </c>
      <c r="AJ6" s="29" t="s">
        <v>76</v>
      </c>
      <c r="AK6" s="6">
        <v>3</v>
      </c>
      <c r="AL6" s="22">
        <v>58</v>
      </c>
      <c r="AM6" s="22" t="s">
        <v>9</v>
      </c>
      <c r="AN6" s="6">
        <f>SUMIFS(LOOKUP!$E$2:$E$797,LOOKUP!$A$2:$A$797,'Scoring sheet'!$C6,LOOKUP!$B$2:$B$797,'Scoring sheet'!AK6,LOOKUP!$C$2:$C$797,'Scoring sheet'!AL6,LOOKUP!$D$2:$D$797,'Scoring sheet'!AM6)</f>
        <v>75</v>
      </c>
      <c r="AO6" s="24">
        <f t="shared" ref="AO6:AO67" si="27">IF(AN6=0,,AN6-(AI6-6))</f>
        <v>-3.5</v>
      </c>
      <c r="AP6" s="24">
        <f t="shared" si="4"/>
        <v>84.5</v>
      </c>
      <c r="AQ6" s="29" t="s">
        <v>76</v>
      </c>
      <c r="AR6" s="6">
        <v>3.5</v>
      </c>
      <c r="AS6" s="22">
        <v>58</v>
      </c>
      <c r="AT6" s="22" t="s">
        <v>10</v>
      </c>
      <c r="AU6" s="6">
        <f>SUMIFS(LOOKUP!$E$2:$E$797,LOOKUP!$A$2:$A$797,'Scoring sheet'!$C6,LOOKUP!$B$2:$B$797,'Scoring sheet'!AR6,LOOKUP!$C$2:$C$797,'Scoring sheet'!AS6,LOOKUP!$D$2:$D$797,'Scoring sheet'!AT6)</f>
        <v>81.5</v>
      </c>
      <c r="AV6" s="24">
        <f t="shared" ref="AV6:AV67" si="28">IF(AU6=0,,AU6-(AP6-6))</f>
        <v>3</v>
      </c>
      <c r="AW6" s="24">
        <f t="shared" si="5"/>
        <v>84.5</v>
      </c>
      <c r="AX6" s="29" t="s">
        <v>77</v>
      </c>
      <c r="AY6" s="6"/>
      <c r="AZ6" s="22"/>
      <c r="BA6" s="22"/>
      <c r="BB6" s="6">
        <f>SUMIFS(LOOKUP!$E$2:$E$797,LOOKUP!$A$2:$A$797,'Scoring sheet'!$C6,LOOKUP!$B$2:$B$797,'Scoring sheet'!AY6,LOOKUP!$C$2:$C$797,'Scoring sheet'!AZ6,LOOKUP!$D$2:$D$797,'Scoring sheet'!BA6)</f>
        <v>0</v>
      </c>
      <c r="BC6" s="24">
        <f t="shared" ref="BC6:BC67" si="29">IF(BB6=0,,BB6-(AW6-6))</f>
        <v>0</v>
      </c>
      <c r="BD6" s="24">
        <f t="shared" si="6"/>
        <v>84.5</v>
      </c>
      <c r="BE6" s="29" t="s">
        <v>77</v>
      </c>
      <c r="BF6" s="6"/>
      <c r="BG6" s="22"/>
      <c r="BH6" s="22"/>
      <c r="BI6" s="6">
        <f>SUMIFS(LOOKUP!$E$2:$E$797,LOOKUP!$A$2:$A$797,'Scoring sheet'!$C6,LOOKUP!$B$2:$B$797,'Scoring sheet'!BF6,LOOKUP!$C$2:$C$797,'Scoring sheet'!BG6,LOOKUP!$D$2:$D$797,'Scoring sheet'!BH6)</f>
        <v>0</v>
      </c>
      <c r="BJ6" s="24">
        <f t="shared" ref="BJ6:BJ67" si="30">IF(BI6=0,,BI6-(BD6-6))</f>
        <v>0</v>
      </c>
      <c r="BK6" s="24">
        <f t="shared" si="7"/>
        <v>84.5</v>
      </c>
      <c r="BL6" s="29" t="s">
        <v>77</v>
      </c>
      <c r="BM6" s="6"/>
      <c r="BN6" s="22"/>
      <c r="BO6" s="22"/>
      <c r="BP6" s="6">
        <f>SUMIFS(LOOKUP!$E$2:$E$797,LOOKUP!$A$2:$A$797,'Scoring sheet'!$C6,LOOKUP!$B$2:$B$797,'Scoring sheet'!BM6,LOOKUP!$C$2:$C$797,'Scoring sheet'!BN6,LOOKUP!$D$2:$D$797,'Scoring sheet'!BO6)</f>
        <v>0</v>
      </c>
      <c r="BQ6" s="24">
        <f t="shared" ref="BQ6:BQ67" si="31">IF(BP6=0,,BP6-(BK6-6))</f>
        <v>0</v>
      </c>
      <c r="BR6" s="24">
        <f t="shared" si="8"/>
        <v>84.5</v>
      </c>
      <c r="BS6" s="29" t="s">
        <v>77</v>
      </c>
      <c r="BT6" s="6"/>
      <c r="BU6" s="22"/>
      <c r="BV6" s="22"/>
      <c r="BW6" s="6">
        <f>SUMIFS(LOOKUP!$E$2:$E$797,LOOKUP!$A$2:$A$797,'Scoring sheet'!$C6,LOOKUP!$B$2:$B$797,'Scoring sheet'!BT6,LOOKUP!$C$2:$C$797,'Scoring sheet'!BU6,LOOKUP!$D$2:$D$797,'Scoring sheet'!BV6)</f>
        <v>0</v>
      </c>
      <c r="BX6" s="24">
        <f t="shared" ref="BX6:BX67" si="32">IF(BW6=0,,BW6-(BR6-6))</f>
        <v>0</v>
      </c>
      <c r="BY6" s="24">
        <f t="shared" si="9"/>
        <v>84.5</v>
      </c>
      <c r="BZ6" s="29" t="s">
        <v>77</v>
      </c>
      <c r="CA6" s="6"/>
      <c r="CB6" s="22"/>
      <c r="CC6" s="22"/>
      <c r="CD6" s="6">
        <f>SUMIFS(LOOKUP!$E$2:$E$797,LOOKUP!$A$2:$A$797,'Scoring sheet'!$C6,LOOKUP!$B$2:$B$797,'Scoring sheet'!CA6,LOOKUP!$C$2:$C$797,'Scoring sheet'!CB6,LOOKUP!$D$2:$D$797,'Scoring sheet'!CC6)</f>
        <v>0</v>
      </c>
      <c r="CE6" s="24">
        <f t="shared" ref="CE6:CE68" si="33">IF(CD6=0,,CD6-(BY6-6))</f>
        <v>0</v>
      </c>
      <c r="CF6" s="24">
        <f t="shared" si="10"/>
        <v>84.5</v>
      </c>
      <c r="CG6" s="29" t="s">
        <v>77</v>
      </c>
      <c r="CH6" s="6"/>
      <c r="CI6" s="22"/>
      <c r="CJ6" s="22"/>
      <c r="CK6" s="6">
        <f>SUMIFS(LOOKUP!$E$2:$E$797,LOOKUP!$A$2:$A$797,'Scoring sheet'!$C6,LOOKUP!$B$2:$B$797,'Scoring sheet'!CH6,LOOKUP!$C$2:$C$797,'Scoring sheet'!CI6,LOOKUP!$D$2:$D$797,'Scoring sheet'!CJ6)</f>
        <v>0</v>
      </c>
      <c r="CL6" s="24">
        <f t="shared" ref="CL6:CL68" si="34">IF(CK6=0,,CK6-(CF6-6))</f>
        <v>0</v>
      </c>
      <c r="CM6" s="24">
        <f t="shared" si="11"/>
        <v>84.5</v>
      </c>
      <c r="CN6" s="29" t="s">
        <v>77</v>
      </c>
      <c r="CO6" s="6"/>
      <c r="CP6" s="22"/>
      <c r="CQ6" s="22"/>
      <c r="CR6" s="6">
        <f>SUMIFS(LOOKUP!$E$2:$E$797,LOOKUP!$A$2:$A$797,'Scoring sheet'!$C6,LOOKUP!$B$2:$B$797,'Scoring sheet'!CO6,LOOKUP!$C$2:$C$797,'Scoring sheet'!CP6,LOOKUP!$D$2:$D$797,'Scoring sheet'!CQ6)</f>
        <v>0</v>
      </c>
      <c r="CS6" s="24">
        <f t="shared" ref="CS6:CS68" si="35">IF(CR6=0,,CR6-(CM6-6))</f>
        <v>0</v>
      </c>
      <c r="CT6" s="24">
        <f t="shared" si="12"/>
        <v>84.5</v>
      </c>
      <c r="CU6" s="29" t="s">
        <v>77</v>
      </c>
      <c r="CV6" s="6"/>
      <c r="CW6" s="22"/>
      <c r="CX6" s="22"/>
      <c r="CY6" s="6">
        <f>SUMIFS(LOOKUP!$E$2:$E$797,LOOKUP!$A$2:$A$797,'Scoring sheet'!$C6,LOOKUP!$B$2:$B$797,'Scoring sheet'!CV6,LOOKUP!$C$2:$C$797,'Scoring sheet'!CW6,LOOKUP!$D$2:$D$797,'Scoring sheet'!CX6)</f>
        <v>0</v>
      </c>
      <c r="CZ6" s="24">
        <f t="shared" ref="CZ6:CZ68" si="36">IF(CY6=0,,CY6-(CT6-6))</f>
        <v>0</v>
      </c>
      <c r="DA6" s="24">
        <f t="shared" si="13"/>
        <v>84.5</v>
      </c>
      <c r="DB6" s="29" t="s">
        <v>77</v>
      </c>
      <c r="DC6" s="6"/>
      <c r="DD6" s="22"/>
      <c r="DE6" s="22"/>
      <c r="DF6" s="6">
        <f>SUMIFS(LOOKUP!$E$2:$E$797,LOOKUP!$A$2:$A$797,'Scoring sheet'!$C6,LOOKUP!$B$2:$B$797,'Scoring sheet'!DC6,LOOKUP!$C$2:$C$797,'Scoring sheet'!DD6,LOOKUP!$D$2:$D$797,'Scoring sheet'!DE6)</f>
        <v>0</v>
      </c>
      <c r="DG6" s="24">
        <f t="shared" ref="DG6:DG68" si="37">IF(DF6=0,,DF6-(DA6-6))</f>
        <v>0</v>
      </c>
      <c r="DI6">
        <f t="shared" si="14"/>
        <v>3.5</v>
      </c>
      <c r="DJ6">
        <f t="shared" si="15"/>
        <v>3.5</v>
      </c>
      <c r="DK6">
        <f t="shared" si="16"/>
        <v>7</v>
      </c>
      <c r="DL6">
        <f t="shared" si="17"/>
        <v>-5</v>
      </c>
      <c r="DM6">
        <f t="shared" si="18"/>
        <v>-3.5</v>
      </c>
      <c r="DN6">
        <f t="shared" si="19"/>
        <v>3</v>
      </c>
      <c r="DO6">
        <f t="shared" si="20"/>
        <v>0</v>
      </c>
      <c r="DP6">
        <f t="shared" si="21"/>
        <v>0</v>
      </c>
      <c r="DQ6">
        <f t="shared" si="22"/>
        <v>0</v>
      </c>
      <c r="DR6">
        <f t="shared" ref="DR6:DR69" si="38">IF(BW6="","",BX6)</f>
        <v>0</v>
      </c>
      <c r="DS6">
        <f t="shared" ref="DS6:DS69" si="39">IF(CD6="","",CE6)</f>
        <v>0</v>
      </c>
      <c r="DT6">
        <f t="shared" ref="DT6:DT69" si="40">IF(CK6="","",CL6)</f>
        <v>0</v>
      </c>
      <c r="DU6">
        <f t="shared" ref="DU6:DU69" si="41">IF(CR6="","",CS6)</f>
        <v>0</v>
      </c>
      <c r="DV6">
        <f t="shared" ref="DV6:DV69" si="42">IF(CY6="","",CZ6)</f>
        <v>0</v>
      </c>
      <c r="DW6">
        <f t="shared" ref="DW6:DW69" si="43">IF(DF6="","",DG6)</f>
        <v>0</v>
      </c>
      <c r="DY6">
        <f>SUM(LARGE(DI6:DR6,{1,2,3}))</f>
        <v>14</v>
      </c>
      <c r="DZ6">
        <f>SUM(LARGE(DI6:DR6,{1,2}))</f>
        <v>10.5</v>
      </c>
      <c r="EA6">
        <f>SUM(LARGE(DI6:DR6,{1}))</f>
        <v>7</v>
      </c>
      <c r="EB6">
        <f t="shared" ref="EB6:EB67" si="44">SUM(DI6:DR6)</f>
        <v>8.5</v>
      </c>
      <c r="EC6">
        <f t="shared" ref="EC6:EC68" si="45">EA6</f>
        <v>7</v>
      </c>
      <c r="ED6">
        <f t="shared" ref="ED6:ED67" si="46">MAX(L6,S6,Z6,AG6,AN6,AU6,BB6,BI6,BP6,BW6)</f>
        <v>85</v>
      </c>
      <c r="EE6">
        <f>SUMIFS(LOOKUP!$G$2:$G$797,LOOKUP!$A$2:$A$797,'Scoring sheet'!$C6,LOOKUP!$E$2:$E$797,'Scoring sheet'!ED6)</f>
        <v>23</v>
      </c>
      <c r="EF6">
        <f>SUMIFS(LOOKUP!$B$2:$B$797,LOOKUP!$A$2:$A$797,'Scoring sheet'!$C6,LOOKUP!$E$2:$E$797,'Scoring sheet'!ED6)</f>
        <v>1</v>
      </c>
      <c r="EG6">
        <f>SUMIFS(LOOKUP!$C$2:$C$797,LOOKUP!$A$2:$A$797,'Scoring sheet'!$C6,LOOKUP!$E$2:$E$797,'Scoring sheet'!ED6)</f>
        <v>58</v>
      </c>
      <c r="EH6">
        <f>SUMIFS(LOOKUP!$F$2:$F$797,LOOKUP!$A$2:$A$797,'Scoring sheet'!$C6,LOOKUP!$E$2:$E$797,'Scoring sheet'!ED6)</f>
        <v>12</v>
      </c>
      <c r="EI6" t="str">
        <f>VLOOKUP(EH6,'Scoring points detail'!$H$222:$I$229,2,FALSE)</f>
        <v>12m</v>
      </c>
      <c r="EK6">
        <f t="shared" ref="EK6:EK37" si="47">MAX(AU6,AN6,AG6,Z6,S6,L6)-G6</f>
        <v>1</v>
      </c>
    </row>
    <row r="7" spans="1:141" x14ac:dyDescent="0.25">
      <c r="A7" t="s">
        <v>54</v>
      </c>
      <c r="B7" t="s">
        <v>23</v>
      </c>
      <c r="C7" t="s">
        <v>17</v>
      </c>
      <c r="D7" s="36">
        <v>2.5</v>
      </c>
      <c r="E7" s="36">
        <v>55</v>
      </c>
      <c r="F7" s="36" t="s">
        <v>12</v>
      </c>
      <c r="G7" s="37">
        <f>SUMIFS(LOOKUP!$E$2:$E$797,LOOKUP!$A$2:$A$797,'Scoring sheet'!$C7,LOOKUP!$B$2:$B$797,'Scoring sheet'!D7,LOOKUP!$C$2:$C$797,'Scoring sheet'!E7,LOOKUP!$D$2:$D$797,'Scoring sheet'!F7)</f>
        <v>86.5</v>
      </c>
      <c r="H7" s="29" t="s">
        <v>76</v>
      </c>
      <c r="I7" s="22">
        <v>0.5</v>
      </c>
      <c r="J7" s="22">
        <v>55</v>
      </c>
      <c r="K7" s="22" t="s">
        <v>9</v>
      </c>
      <c r="L7" s="6">
        <f>SUMIFS(LOOKUP!$E$2:$E$797,LOOKUP!$A$2:$A$797,'Scoring sheet'!$C7,LOOKUP!$B$2:$B$797,'Scoring sheet'!I7,LOOKUP!$C$2:$C$797,'Scoring sheet'!J7,LOOKUP!$D$2:$D$797,'Scoring sheet'!K7)</f>
        <v>66.5</v>
      </c>
      <c r="M7" s="24">
        <f t="shared" si="23"/>
        <v>-14</v>
      </c>
      <c r="N7" s="24">
        <f t="shared" si="0"/>
        <v>86.5</v>
      </c>
      <c r="O7" s="29" t="s">
        <v>77</v>
      </c>
      <c r="P7" s="6"/>
      <c r="Q7" s="22"/>
      <c r="R7" s="22"/>
      <c r="S7" s="6">
        <f>SUMIFS(LOOKUP!$E$2:$E$797,LOOKUP!$A$2:$A$797,'Scoring sheet'!$C7,LOOKUP!$B$2:$B$797,'Scoring sheet'!P7,LOOKUP!$C$2:$C$797,'Scoring sheet'!Q7,LOOKUP!$D$2:$D$797,'Scoring sheet'!R7)</f>
        <v>0</v>
      </c>
      <c r="T7" s="24">
        <f t="shared" si="24"/>
        <v>0</v>
      </c>
      <c r="U7" s="24">
        <f t="shared" si="1"/>
        <v>86.5</v>
      </c>
      <c r="V7" s="29" t="s">
        <v>76</v>
      </c>
      <c r="W7" s="6">
        <v>1</v>
      </c>
      <c r="X7" s="22">
        <v>55</v>
      </c>
      <c r="Y7" s="22" t="s">
        <v>10</v>
      </c>
      <c r="Z7" s="6">
        <f>SUMIFS(LOOKUP!$E$2:$E$797,LOOKUP!$A$2:$A$797,'Scoring sheet'!$C7,LOOKUP!$B$2:$B$797,'Scoring sheet'!W7,LOOKUP!$C$2:$C$797,'Scoring sheet'!X7,LOOKUP!$D$2:$D$797,'Scoring sheet'!Y7)</f>
        <v>73</v>
      </c>
      <c r="AA7" s="24">
        <f t="shared" si="25"/>
        <v>-7.5</v>
      </c>
      <c r="AB7" s="24">
        <f t="shared" si="2"/>
        <v>86.5</v>
      </c>
      <c r="AC7" s="29" t="s">
        <v>76</v>
      </c>
      <c r="AD7" s="6">
        <v>5</v>
      </c>
      <c r="AE7" s="22">
        <v>55</v>
      </c>
      <c r="AF7" s="22" t="s">
        <v>11</v>
      </c>
      <c r="AG7" s="6">
        <f>SUMIFS(LOOKUP!$E$2:$E$797,LOOKUP!$A$2:$A$797,'Scoring sheet'!$C7,LOOKUP!$B$2:$B$797,'Scoring sheet'!AD7,LOOKUP!$C$2:$C$797,'Scoring sheet'!AE7,LOOKUP!$D$2:$D$797,'Scoring sheet'!AF7)</f>
        <v>83</v>
      </c>
      <c r="AH7" s="24">
        <f t="shared" si="26"/>
        <v>2.5</v>
      </c>
      <c r="AI7" s="24">
        <f t="shared" si="3"/>
        <v>86.5</v>
      </c>
      <c r="AJ7" s="29" t="s">
        <v>76</v>
      </c>
      <c r="AK7" s="6">
        <v>1</v>
      </c>
      <c r="AL7" s="22">
        <v>55</v>
      </c>
      <c r="AM7" s="22" t="s">
        <v>11</v>
      </c>
      <c r="AN7" s="6">
        <f>SUMIFS(LOOKUP!$E$2:$E$797,LOOKUP!$A$2:$A$797,'Scoring sheet'!$C7,LOOKUP!$B$2:$B$797,'Scoring sheet'!AK7,LOOKUP!$C$2:$C$797,'Scoring sheet'!AL7,LOOKUP!$D$2:$D$797,'Scoring sheet'!AM7)</f>
        <v>79</v>
      </c>
      <c r="AO7" s="24">
        <f t="shared" si="27"/>
        <v>-1.5</v>
      </c>
      <c r="AP7" s="24">
        <f t="shared" si="4"/>
        <v>86.5</v>
      </c>
      <c r="AQ7" s="29" t="s">
        <v>76</v>
      </c>
      <c r="AR7" s="6">
        <v>2.5</v>
      </c>
      <c r="AS7" s="22">
        <v>55</v>
      </c>
      <c r="AT7" s="22" t="s">
        <v>10</v>
      </c>
      <c r="AU7" s="6">
        <f>SUMIFS(LOOKUP!$E$2:$E$797,LOOKUP!$A$2:$A$797,'Scoring sheet'!$C7,LOOKUP!$B$2:$B$797,'Scoring sheet'!AR7,LOOKUP!$C$2:$C$797,'Scoring sheet'!AS7,LOOKUP!$D$2:$D$797,'Scoring sheet'!AT7)</f>
        <v>74.5</v>
      </c>
      <c r="AV7" s="24">
        <f t="shared" si="28"/>
        <v>-6</v>
      </c>
      <c r="AW7" s="24">
        <f t="shared" si="5"/>
        <v>86.5</v>
      </c>
      <c r="AX7" s="29" t="s">
        <v>77</v>
      </c>
      <c r="AY7" s="6"/>
      <c r="AZ7" s="22"/>
      <c r="BA7" s="22"/>
      <c r="BB7" s="6">
        <f>SUMIFS(LOOKUP!$E$2:$E$797,LOOKUP!$A$2:$A$797,'Scoring sheet'!$C7,LOOKUP!$B$2:$B$797,'Scoring sheet'!AY7,LOOKUP!$C$2:$C$797,'Scoring sheet'!AZ7,LOOKUP!$D$2:$D$797,'Scoring sheet'!BA7)</f>
        <v>0</v>
      </c>
      <c r="BC7" s="24">
        <f t="shared" si="29"/>
        <v>0</v>
      </c>
      <c r="BD7" s="24">
        <f t="shared" si="6"/>
        <v>86.5</v>
      </c>
      <c r="BE7" s="29" t="s">
        <v>77</v>
      </c>
      <c r="BF7" s="6"/>
      <c r="BG7" s="22"/>
      <c r="BH7" s="22"/>
      <c r="BI7" s="6">
        <f>SUMIFS(LOOKUP!$E$2:$E$797,LOOKUP!$A$2:$A$797,'Scoring sheet'!$C7,LOOKUP!$B$2:$B$797,'Scoring sheet'!BF7,LOOKUP!$C$2:$C$797,'Scoring sheet'!BG7,LOOKUP!$D$2:$D$797,'Scoring sheet'!BH7)</f>
        <v>0</v>
      </c>
      <c r="BJ7" s="24">
        <f t="shared" si="30"/>
        <v>0</v>
      </c>
      <c r="BK7" s="24">
        <f t="shared" si="7"/>
        <v>86.5</v>
      </c>
      <c r="BL7" s="29" t="s">
        <v>77</v>
      </c>
      <c r="BM7" s="6"/>
      <c r="BN7" s="22"/>
      <c r="BO7" s="22"/>
      <c r="BP7" s="6">
        <f>SUMIFS(LOOKUP!$E$2:$E$797,LOOKUP!$A$2:$A$797,'Scoring sheet'!$C7,LOOKUP!$B$2:$B$797,'Scoring sheet'!BM7,LOOKUP!$C$2:$C$797,'Scoring sheet'!BN7,LOOKUP!$D$2:$D$797,'Scoring sheet'!BO7)</f>
        <v>0</v>
      </c>
      <c r="BQ7" s="24">
        <f t="shared" si="31"/>
        <v>0</v>
      </c>
      <c r="BR7" s="24">
        <f t="shared" si="8"/>
        <v>86.5</v>
      </c>
      <c r="BS7" s="29" t="s">
        <v>77</v>
      </c>
      <c r="BT7" s="6"/>
      <c r="BU7" s="22"/>
      <c r="BV7" s="22"/>
      <c r="BW7" s="6">
        <f>SUMIFS(LOOKUP!$E$2:$E$797,LOOKUP!$A$2:$A$797,'Scoring sheet'!$C7,LOOKUP!$B$2:$B$797,'Scoring sheet'!BT7,LOOKUP!$C$2:$C$797,'Scoring sheet'!BU7,LOOKUP!$D$2:$D$797,'Scoring sheet'!BV7)</f>
        <v>0</v>
      </c>
      <c r="BX7" s="24">
        <f t="shared" si="32"/>
        <v>0</v>
      </c>
      <c r="BY7" s="24">
        <f t="shared" si="9"/>
        <v>86.5</v>
      </c>
      <c r="BZ7" s="29" t="s">
        <v>77</v>
      </c>
      <c r="CA7" s="6"/>
      <c r="CB7" s="22"/>
      <c r="CC7" s="22"/>
      <c r="CD7" s="6">
        <f>SUMIFS(LOOKUP!$E$2:$E$797,LOOKUP!$A$2:$A$797,'Scoring sheet'!$C7,LOOKUP!$B$2:$B$797,'Scoring sheet'!CA7,LOOKUP!$C$2:$C$797,'Scoring sheet'!CB7,LOOKUP!$D$2:$D$797,'Scoring sheet'!CC7)</f>
        <v>0</v>
      </c>
      <c r="CE7" s="24">
        <f t="shared" si="33"/>
        <v>0</v>
      </c>
      <c r="CF7" s="24">
        <f t="shared" si="10"/>
        <v>86.5</v>
      </c>
      <c r="CG7" s="29" t="s">
        <v>77</v>
      </c>
      <c r="CH7" s="6"/>
      <c r="CI7" s="22"/>
      <c r="CJ7" s="22"/>
      <c r="CK7" s="6">
        <f>SUMIFS(LOOKUP!$E$2:$E$797,LOOKUP!$A$2:$A$797,'Scoring sheet'!$C7,LOOKUP!$B$2:$B$797,'Scoring sheet'!CH7,LOOKUP!$C$2:$C$797,'Scoring sheet'!CI7,LOOKUP!$D$2:$D$797,'Scoring sheet'!CJ7)</f>
        <v>0</v>
      </c>
      <c r="CL7" s="24">
        <f t="shared" si="34"/>
        <v>0</v>
      </c>
      <c r="CM7" s="24">
        <f t="shared" si="11"/>
        <v>86.5</v>
      </c>
      <c r="CN7" s="29" t="s">
        <v>77</v>
      </c>
      <c r="CO7" s="6"/>
      <c r="CP7" s="22"/>
      <c r="CQ7" s="22"/>
      <c r="CR7" s="6">
        <f>SUMIFS(LOOKUP!$E$2:$E$797,LOOKUP!$A$2:$A$797,'Scoring sheet'!$C7,LOOKUP!$B$2:$B$797,'Scoring sheet'!CO7,LOOKUP!$C$2:$C$797,'Scoring sheet'!CP7,LOOKUP!$D$2:$D$797,'Scoring sheet'!CQ7)</f>
        <v>0</v>
      </c>
      <c r="CS7" s="24">
        <f t="shared" si="35"/>
        <v>0</v>
      </c>
      <c r="CT7" s="24">
        <f t="shared" si="12"/>
        <v>86.5</v>
      </c>
      <c r="CU7" s="29" t="s">
        <v>77</v>
      </c>
      <c r="CV7" s="6"/>
      <c r="CW7" s="22"/>
      <c r="CX7" s="22"/>
      <c r="CY7" s="6">
        <f>SUMIFS(LOOKUP!$E$2:$E$797,LOOKUP!$A$2:$A$797,'Scoring sheet'!$C7,LOOKUP!$B$2:$B$797,'Scoring sheet'!CV7,LOOKUP!$C$2:$C$797,'Scoring sheet'!CW7,LOOKUP!$D$2:$D$797,'Scoring sheet'!CX7)</f>
        <v>0</v>
      </c>
      <c r="CZ7" s="24">
        <f t="shared" si="36"/>
        <v>0</v>
      </c>
      <c r="DA7" s="24">
        <f t="shared" si="13"/>
        <v>86.5</v>
      </c>
      <c r="DB7" s="29" t="s">
        <v>77</v>
      </c>
      <c r="DC7" s="6"/>
      <c r="DD7" s="22"/>
      <c r="DE7" s="22"/>
      <c r="DF7" s="6">
        <f>SUMIFS(LOOKUP!$E$2:$E$797,LOOKUP!$A$2:$A$797,'Scoring sheet'!$C7,LOOKUP!$B$2:$B$797,'Scoring sheet'!DC7,LOOKUP!$C$2:$C$797,'Scoring sheet'!DD7,LOOKUP!$D$2:$D$797,'Scoring sheet'!DE7)</f>
        <v>0</v>
      </c>
      <c r="DG7" s="24">
        <f t="shared" si="37"/>
        <v>0</v>
      </c>
      <c r="DI7">
        <f t="shared" si="14"/>
        <v>-14</v>
      </c>
      <c r="DJ7">
        <f t="shared" si="15"/>
        <v>0</v>
      </c>
      <c r="DK7">
        <f t="shared" si="16"/>
        <v>-7.5</v>
      </c>
      <c r="DL7">
        <f t="shared" si="17"/>
        <v>2.5</v>
      </c>
      <c r="DM7">
        <f t="shared" si="18"/>
        <v>-1.5</v>
      </c>
      <c r="DN7">
        <f t="shared" si="19"/>
        <v>-6</v>
      </c>
      <c r="DO7">
        <f t="shared" si="20"/>
        <v>0</v>
      </c>
      <c r="DP7">
        <f t="shared" si="21"/>
        <v>0</v>
      </c>
      <c r="DQ7">
        <f t="shared" si="22"/>
        <v>0</v>
      </c>
      <c r="DR7">
        <f t="shared" si="38"/>
        <v>0</v>
      </c>
      <c r="DS7">
        <f t="shared" si="39"/>
        <v>0</v>
      </c>
      <c r="DT7">
        <f t="shared" si="40"/>
        <v>0</v>
      </c>
      <c r="DU7">
        <f t="shared" si="41"/>
        <v>0</v>
      </c>
      <c r="DV7">
        <f t="shared" si="42"/>
        <v>0</v>
      </c>
      <c r="DW7">
        <f t="shared" si="43"/>
        <v>0</v>
      </c>
      <c r="DY7">
        <f>SUM(LARGE(DI7:DR7,{1,2,3}))</f>
        <v>2.5</v>
      </c>
      <c r="DZ7">
        <f>SUM(LARGE(DI7:DR7,{1,2}))</f>
        <v>2.5</v>
      </c>
      <c r="EA7">
        <f>SUM(LARGE(DI7:DR7,{1}))</f>
        <v>2.5</v>
      </c>
      <c r="EB7">
        <f t="shared" si="44"/>
        <v>-26.5</v>
      </c>
      <c r="EC7">
        <f t="shared" si="45"/>
        <v>2.5</v>
      </c>
      <c r="ED7">
        <f t="shared" si="46"/>
        <v>83</v>
      </c>
      <c r="EE7">
        <f>SUMIFS(LOOKUP!$G$2:$G$797,LOOKUP!$A$2:$A$797,'Scoring sheet'!$C7,LOOKUP!$E$2:$E$797,'Scoring sheet'!ED7)</f>
        <v>25</v>
      </c>
      <c r="EF7">
        <f>SUMIFS(LOOKUP!$B$2:$B$797,LOOKUP!$A$2:$A$797,'Scoring sheet'!$C7,LOOKUP!$E$2:$E$797,'Scoring sheet'!ED7)</f>
        <v>5</v>
      </c>
      <c r="EG7">
        <f>SUMIFS(LOOKUP!$C$2:$C$797,LOOKUP!$A$2:$A$797,'Scoring sheet'!$C7,LOOKUP!$E$2:$E$797,'Scoring sheet'!ED7)</f>
        <v>55</v>
      </c>
      <c r="EH7">
        <f>SUMIFS(LOOKUP!$F$2:$F$797,LOOKUP!$A$2:$A$797,'Scoring sheet'!$C7,LOOKUP!$E$2:$E$797,'Scoring sheet'!ED7)</f>
        <v>12</v>
      </c>
      <c r="EI7" t="str">
        <f>VLOOKUP(EH7,'Scoring points detail'!$H$222:$I$229,2,FALSE)</f>
        <v>12m</v>
      </c>
      <c r="EK7">
        <f t="shared" si="47"/>
        <v>-3.5</v>
      </c>
    </row>
    <row r="8" spans="1:141" x14ac:dyDescent="0.25">
      <c r="A8" t="s">
        <v>55</v>
      </c>
      <c r="B8" t="s">
        <v>23</v>
      </c>
      <c r="C8" t="s">
        <v>17</v>
      </c>
      <c r="D8" s="36">
        <v>3.5</v>
      </c>
      <c r="E8" s="36">
        <v>55</v>
      </c>
      <c r="F8" s="36" t="s">
        <v>10</v>
      </c>
      <c r="G8" s="37">
        <f>SUMIFS(LOOKUP!$E$2:$E$797,LOOKUP!$A$2:$A$797,'Scoring sheet'!$C8,LOOKUP!$B$2:$B$797,'Scoring sheet'!D8,LOOKUP!$C$2:$C$797,'Scoring sheet'!E8,LOOKUP!$D$2:$D$797,'Scoring sheet'!F8)</f>
        <v>75.5</v>
      </c>
      <c r="H8" s="29" t="s">
        <v>76</v>
      </c>
      <c r="I8" s="22">
        <v>5</v>
      </c>
      <c r="J8" s="22">
        <v>55</v>
      </c>
      <c r="K8" s="22" t="s">
        <v>9</v>
      </c>
      <c r="L8" s="6">
        <f>SUMIFS(LOOKUP!$E$2:$E$797,LOOKUP!$A$2:$A$797,'Scoring sheet'!$C8,LOOKUP!$B$2:$B$797,'Scoring sheet'!I8,LOOKUP!$C$2:$C$797,'Scoring sheet'!J8,LOOKUP!$D$2:$D$797,'Scoring sheet'!K8)</f>
        <v>71</v>
      </c>
      <c r="M8" s="24">
        <f t="shared" si="23"/>
        <v>1.5</v>
      </c>
      <c r="N8" s="24">
        <f t="shared" si="0"/>
        <v>75.5</v>
      </c>
      <c r="O8" s="29" t="s">
        <v>77</v>
      </c>
      <c r="P8" s="6"/>
      <c r="Q8" s="22"/>
      <c r="R8" s="22"/>
      <c r="S8" s="6">
        <f>SUMIFS(LOOKUP!$E$2:$E$797,LOOKUP!$A$2:$A$797,'Scoring sheet'!$C8,LOOKUP!$B$2:$B$797,'Scoring sheet'!P8,LOOKUP!$C$2:$C$797,'Scoring sheet'!Q8,LOOKUP!$D$2:$D$797,'Scoring sheet'!R8)</f>
        <v>0</v>
      </c>
      <c r="T8" s="24">
        <f t="shared" si="24"/>
        <v>0</v>
      </c>
      <c r="U8" s="24">
        <f t="shared" si="1"/>
        <v>75.5</v>
      </c>
      <c r="V8" s="29" t="s">
        <v>77</v>
      </c>
      <c r="W8" s="6"/>
      <c r="X8" s="22"/>
      <c r="Y8" s="22"/>
      <c r="Z8" s="6">
        <f>SUMIFS(LOOKUP!$E$2:$E$797,LOOKUP!$A$2:$A$797,'Scoring sheet'!$C8,LOOKUP!$B$2:$B$797,'Scoring sheet'!W8,LOOKUP!$C$2:$C$797,'Scoring sheet'!X8,LOOKUP!$D$2:$D$797,'Scoring sheet'!Y8)</f>
        <v>0</v>
      </c>
      <c r="AA8" s="24">
        <f t="shared" si="25"/>
        <v>0</v>
      </c>
      <c r="AB8" s="24">
        <f t="shared" si="2"/>
        <v>75.5</v>
      </c>
      <c r="AC8" s="29" t="s">
        <v>76</v>
      </c>
      <c r="AD8" s="6">
        <v>4</v>
      </c>
      <c r="AE8" s="22">
        <v>55</v>
      </c>
      <c r="AF8" s="22" t="s">
        <v>9</v>
      </c>
      <c r="AG8" s="6">
        <f>SUMIFS(LOOKUP!$E$2:$E$797,LOOKUP!$A$2:$A$797,'Scoring sheet'!$C8,LOOKUP!$B$2:$B$797,'Scoring sheet'!AD8,LOOKUP!$C$2:$C$797,'Scoring sheet'!AE8,LOOKUP!$D$2:$D$797,'Scoring sheet'!AF8)</f>
        <v>70</v>
      </c>
      <c r="AH8" s="24">
        <f t="shared" si="26"/>
        <v>0.5</v>
      </c>
      <c r="AI8" s="24">
        <f t="shared" si="3"/>
        <v>75.5</v>
      </c>
      <c r="AJ8" s="29" t="s">
        <v>76</v>
      </c>
      <c r="AK8" s="6">
        <v>4</v>
      </c>
      <c r="AL8" s="22">
        <v>55</v>
      </c>
      <c r="AM8" s="22" t="s">
        <v>9</v>
      </c>
      <c r="AN8" s="6">
        <f>SUMIFS(LOOKUP!$E$2:$E$797,LOOKUP!$A$2:$A$797,'Scoring sheet'!$C8,LOOKUP!$B$2:$B$797,'Scoring sheet'!AK8,LOOKUP!$C$2:$C$797,'Scoring sheet'!AL8,LOOKUP!$D$2:$D$797,'Scoring sheet'!AM8)</f>
        <v>70</v>
      </c>
      <c r="AO8" s="24">
        <f t="shared" si="27"/>
        <v>0.5</v>
      </c>
      <c r="AP8" s="24">
        <f t="shared" si="4"/>
        <v>75.5</v>
      </c>
      <c r="AQ8" s="29" t="s">
        <v>76</v>
      </c>
      <c r="AR8" s="6">
        <v>5</v>
      </c>
      <c r="AS8" s="22">
        <v>55</v>
      </c>
      <c r="AT8" s="22" t="s">
        <v>10</v>
      </c>
      <c r="AU8" s="6">
        <f>SUMIFS(LOOKUP!$E$2:$E$797,LOOKUP!$A$2:$A$797,'Scoring sheet'!$C8,LOOKUP!$B$2:$B$797,'Scoring sheet'!AR8,LOOKUP!$C$2:$C$797,'Scoring sheet'!AS8,LOOKUP!$D$2:$D$797,'Scoring sheet'!AT8)</f>
        <v>77</v>
      </c>
      <c r="AV8" s="24">
        <f t="shared" si="28"/>
        <v>7.5</v>
      </c>
      <c r="AW8" s="24">
        <f t="shared" si="5"/>
        <v>76.25</v>
      </c>
      <c r="AX8" s="29" t="s">
        <v>77</v>
      </c>
      <c r="AY8" s="6"/>
      <c r="AZ8" s="22"/>
      <c r="BA8" s="22"/>
      <c r="BB8" s="6">
        <f>SUMIFS(LOOKUP!$E$2:$E$797,LOOKUP!$A$2:$A$797,'Scoring sheet'!$C8,LOOKUP!$B$2:$B$797,'Scoring sheet'!AY8,LOOKUP!$C$2:$C$797,'Scoring sheet'!AZ8,LOOKUP!$D$2:$D$797,'Scoring sheet'!BA8)</f>
        <v>0</v>
      </c>
      <c r="BC8" s="24">
        <f t="shared" si="29"/>
        <v>0</v>
      </c>
      <c r="BD8" s="24">
        <f t="shared" si="6"/>
        <v>76.25</v>
      </c>
      <c r="BE8" s="29" t="s">
        <v>77</v>
      </c>
      <c r="BF8" s="6"/>
      <c r="BG8" s="22"/>
      <c r="BH8" s="22"/>
      <c r="BI8" s="6">
        <f>SUMIFS(LOOKUP!$E$2:$E$797,LOOKUP!$A$2:$A$797,'Scoring sheet'!$C8,LOOKUP!$B$2:$B$797,'Scoring sheet'!BF8,LOOKUP!$C$2:$C$797,'Scoring sheet'!BG8,LOOKUP!$D$2:$D$797,'Scoring sheet'!BH8)</f>
        <v>0</v>
      </c>
      <c r="BJ8" s="24">
        <f t="shared" si="30"/>
        <v>0</v>
      </c>
      <c r="BK8" s="24">
        <f t="shared" si="7"/>
        <v>76.25</v>
      </c>
      <c r="BL8" s="29" t="s">
        <v>77</v>
      </c>
      <c r="BM8" s="6"/>
      <c r="BN8" s="22"/>
      <c r="BO8" s="22"/>
      <c r="BP8" s="6">
        <f>SUMIFS(LOOKUP!$E$2:$E$797,LOOKUP!$A$2:$A$797,'Scoring sheet'!$C8,LOOKUP!$B$2:$B$797,'Scoring sheet'!BM8,LOOKUP!$C$2:$C$797,'Scoring sheet'!BN8,LOOKUP!$D$2:$D$797,'Scoring sheet'!BO8)</f>
        <v>0</v>
      </c>
      <c r="BQ8" s="24">
        <f t="shared" si="31"/>
        <v>0</v>
      </c>
      <c r="BR8" s="24">
        <f t="shared" si="8"/>
        <v>76.25</v>
      </c>
      <c r="BS8" s="29" t="s">
        <v>77</v>
      </c>
      <c r="BT8" s="6"/>
      <c r="BU8" s="22"/>
      <c r="BV8" s="22"/>
      <c r="BW8" s="6">
        <f>SUMIFS(LOOKUP!$E$2:$E$797,LOOKUP!$A$2:$A$797,'Scoring sheet'!$C8,LOOKUP!$B$2:$B$797,'Scoring sheet'!BT8,LOOKUP!$C$2:$C$797,'Scoring sheet'!BU8,LOOKUP!$D$2:$D$797,'Scoring sheet'!BV8)</f>
        <v>0</v>
      </c>
      <c r="BX8" s="24">
        <f t="shared" si="32"/>
        <v>0</v>
      </c>
      <c r="BY8" s="24">
        <f t="shared" si="9"/>
        <v>76.25</v>
      </c>
      <c r="BZ8" s="29" t="s">
        <v>77</v>
      </c>
      <c r="CA8" s="6"/>
      <c r="CB8" s="22"/>
      <c r="CC8" s="22"/>
      <c r="CD8" s="6">
        <f>SUMIFS(LOOKUP!$E$2:$E$797,LOOKUP!$A$2:$A$797,'Scoring sheet'!$C8,LOOKUP!$B$2:$B$797,'Scoring sheet'!CA8,LOOKUP!$C$2:$C$797,'Scoring sheet'!CB8,LOOKUP!$D$2:$D$797,'Scoring sheet'!CC8)</f>
        <v>0</v>
      </c>
      <c r="CE8" s="24">
        <f t="shared" si="33"/>
        <v>0</v>
      </c>
      <c r="CF8" s="24">
        <f t="shared" si="10"/>
        <v>76.25</v>
      </c>
      <c r="CG8" s="29" t="s">
        <v>77</v>
      </c>
      <c r="CH8" s="6"/>
      <c r="CI8" s="22"/>
      <c r="CJ8" s="22"/>
      <c r="CK8" s="6">
        <f>SUMIFS(LOOKUP!$E$2:$E$797,LOOKUP!$A$2:$A$797,'Scoring sheet'!$C8,LOOKUP!$B$2:$B$797,'Scoring sheet'!CH8,LOOKUP!$C$2:$C$797,'Scoring sheet'!CI8,LOOKUP!$D$2:$D$797,'Scoring sheet'!CJ8)</f>
        <v>0</v>
      </c>
      <c r="CL8" s="24">
        <f t="shared" si="34"/>
        <v>0</v>
      </c>
      <c r="CM8" s="24">
        <f t="shared" si="11"/>
        <v>76.25</v>
      </c>
      <c r="CN8" s="29" t="s">
        <v>77</v>
      </c>
      <c r="CO8" s="6"/>
      <c r="CP8" s="22"/>
      <c r="CQ8" s="22"/>
      <c r="CR8" s="6">
        <f>SUMIFS(LOOKUP!$E$2:$E$797,LOOKUP!$A$2:$A$797,'Scoring sheet'!$C8,LOOKUP!$B$2:$B$797,'Scoring sheet'!CO8,LOOKUP!$C$2:$C$797,'Scoring sheet'!CP8,LOOKUP!$D$2:$D$797,'Scoring sheet'!CQ8)</f>
        <v>0</v>
      </c>
      <c r="CS8" s="24">
        <f t="shared" si="35"/>
        <v>0</v>
      </c>
      <c r="CT8" s="24">
        <f t="shared" si="12"/>
        <v>76.25</v>
      </c>
      <c r="CU8" s="29" t="s">
        <v>77</v>
      </c>
      <c r="CV8" s="6"/>
      <c r="CW8" s="22"/>
      <c r="CX8" s="22"/>
      <c r="CY8" s="6">
        <f>SUMIFS(LOOKUP!$E$2:$E$797,LOOKUP!$A$2:$A$797,'Scoring sheet'!$C8,LOOKUP!$B$2:$B$797,'Scoring sheet'!CV8,LOOKUP!$C$2:$C$797,'Scoring sheet'!CW8,LOOKUP!$D$2:$D$797,'Scoring sheet'!CX8)</f>
        <v>0</v>
      </c>
      <c r="CZ8" s="24">
        <f t="shared" si="36"/>
        <v>0</v>
      </c>
      <c r="DA8" s="24">
        <f t="shared" si="13"/>
        <v>76.25</v>
      </c>
      <c r="DB8" s="29" t="s">
        <v>77</v>
      </c>
      <c r="DC8" s="6"/>
      <c r="DD8" s="22"/>
      <c r="DE8" s="22"/>
      <c r="DF8" s="6">
        <f>SUMIFS(LOOKUP!$E$2:$E$797,LOOKUP!$A$2:$A$797,'Scoring sheet'!$C8,LOOKUP!$B$2:$B$797,'Scoring sheet'!DC8,LOOKUP!$C$2:$C$797,'Scoring sheet'!DD8,LOOKUP!$D$2:$D$797,'Scoring sheet'!DE8)</f>
        <v>0</v>
      </c>
      <c r="DG8" s="24">
        <f t="shared" si="37"/>
        <v>0</v>
      </c>
      <c r="DI8">
        <f t="shared" si="14"/>
        <v>1.5</v>
      </c>
      <c r="DJ8">
        <f t="shared" si="15"/>
        <v>0</v>
      </c>
      <c r="DK8">
        <f t="shared" si="16"/>
        <v>0</v>
      </c>
      <c r="DL8">
        <f t="shared" si="17"/>
        <v>0.5</v>
      </c>
      <c r="DM8">
        <f t="shared" si="18"/>
        <v>0.5</v>
      </c>
      <c r="DN8">
        <f t="shared" si="19"/>
        <v>7.5</v>
      </c>
      <c r="DO8">
        <f t="shared" si="20"/>
        <v>0</v>
      </c>
      <c r="DP8">
        <f t="shared" si="21"/>
        <v>0</v>
      </c>
      <c r="DQ8">
        <f t="shared" si="22"/>
        <v>0</v>
      </c>
      <c r="DR8">
        <f t="shared" si="38"/>
        <v>0</v>
      </c>
      <c r="DS8">
        <f t="shared" si="39"/>
        <v>0</v>
      </c>
      <c r="DT8">
        <f t="shared" si="40"/>
        <v>0</v>
      </c>
      <c r="DU8">
        <f t="shared" si="41"/>
        <v>0</v>
      </c>
      <c r="DV8">
        <f t="shared" si="42"/>
        <v>0</v>
      </c>
      <c r="DW8">
        <f t="shared" si="43"/>
        <v>0</v>
      </c>
      <c r="DY8">
        <f>SUM(LARGE(DI8:DR8,{1,2,3}))</f>
        <v>9.5</v>
      </c>
      <c r="DZ8">
        <f>SUM(LARGE(DI8:DR8,{1,2}))</f>
        <v>9</v>
      </c>
      <c r="EA8">
        <f>SUM(LARGE(DI8:DR8,{1}))</f>
        <v>7.5</v>
      </c>
      <c r="EB8">
        <f t="shared" si="44"/>
        <v>10</v>
      </c>
      <c r="EC8">
        <f t="shared" si="45"/>
        <v>7.5</v>
      </c>
      <c r="ED8">
        <f t="shared" si="46"/>
        <v>77</v>
      </c>
      <c r="EE8">
        <f>SUMIFS(LOOKUP!$G$2:$G$797,LOOKUP!$A$2:$A$797,'Scoring sheet'!$C8,LOOKUP!$E$2:$E$797,'Scoring sheet'!ED8)</f>
        <v>31</v>
      </c>
      <c r="EF8">
        <f>SUMIFS(LOOKUP!$B$2:$B$797,LOOKUP!$A$2:$A$797,'Scoring sheet'!$C8,LOOKUP!$E$2:$E$797,'Scoring sheet'!ED8)</f>
        <v>5</v>
      </c>
      <c r="EG8">
        <f>SUMIFS(LOOKUP!$C$2:$C$797,LOOKUP!$A$2:$A$797,'Scoring sheet'!$C8,LOOKUP!$E$2:$E$797,'Scoring sheet'!ED8)</f>
        <v>55</v>
      </c>
      <c r="EH8">
        <f>SUMIFS(LOOKUP!$F$2:$F$797,LOOKUP!$A$2:$A$797,'Scoring sheet'!$C8,LOOKUP!$E$2:$E$797,'Scoring sheet'!ED8)</f>
        <v>13</v>
      </c>
      <c r="EI8" t="str">
        <f>VLOOKUP(EH8,'Scoring points detail'!$H$222:$I$229,2,FALSE)</f>
        <v>13m</v>
      </c>
      <c r="EK8">
        <f t="shared" si="47"/>
        <v>1.5</v>
      </c>
    </row>
    <row r="9" spans="1:141" x14ac:dyDescent="0.25">
      <c r="A9" t="s">
        <v>56</v>
      </c>
      <c r="B9" t="s">
        <v>21</v>
      </c>
      <c r="C9" t="s">
        <v>18</v>
      </c>
      <c r="D9" s="36">
        <v>1</v>
      </c>
      <c r="E9" s="36">
        <v>58</v>
      </c>
      <c r="F9" s="36" t="s">
        <v>9</v>
      </c>
      <c r="G9" s="37">
        <f>SUMIFS(LOOKUP!$E$2:$E$797,LOOKUP!$A$2:$A$797,'Scoring sheet'!$C9,LOOKUP!$B$2:$B$797,'Scoring sheet'!D9,LOOKUP!$C$2:$C$797,'Scoring sheet'!E9,LOOKUP!$D$2:$D$797,'Scoring sheet'!F9)</f>
        <v>73</v>
      </c>
      <c r="H9" s="29" t="s">
        <v>76</v>
      </c>
      <c r="I9" s="22">
        <v>1.5</v>
      </c>
      <c r="J9" s="22">
        <v>58</v>
      </c>
      <c r="K9" s="22" t="s">
        <v>8</v>
      </c>
      <c r="L9" s="6">
        <f>SUMIFS(LOOKUP!$E$2:$E$797,LOOKUP!$A$2:$A$797,'Scoring sheet'!$C9,LOOKUP!$B$2:$B$797,'Scoring sheet'!I9,LOOKUP!$C$2:$C$797,'Scoring sheet'!J9,LOOKUP!$D$2:$D$797,'Scoring sheet'!K9)</f>
        <v>67.5</v>
      </c>
      <c r="M9" s="24">
        <f t="shared" si="23"/>
        <v>0.5</v>
      </c>
      <c r="N9" s="24">
        <f t="shared" si="0"/>
        <v>73</v>
      </c>
      <c r="O9" s="29" t="s">
        <v>76</v>
      </c>
      <c r="P9" s="6">
        <v>4</v>
      </c>
      <c r="Q9" s="22">
        <v>58</v>
      </c>
      <c r="R9" s="22" t="s">
        <v>9</v>
      </c>
      <c r="S9" s="6">
        <f>SUMIFS(LOOKUP!$E$2:$E$797,LOOKUP!$A$2:$A$797,'Scoring sheet'!$C9,LOOKUP!$B$2:$B$797,'Scoring sheet'!P9,LOOKUP!$C$2:$C$797,'Scoring sheet'!Q9,LOOKUP!$D$2:$D$797,'Scoring sheet'!R9)</f>
        <v>76</v>
      </c>
      <c r="T9" s="24">
        <f t="shared" si="24"/>
        <v>9</v>
      </c>
      <c r="U9" s="24">
        <f t="shared" si="1"/>
        <v>74.5</v>
      </c>
      <c r="V9" s="29" t="s">
        <v>76</v>
      </c>
      <c r="W9" s="6">
        <v>3.5</v>
      </c>
      <c r="X9" s="22">
        <v>58</v>
      </c>
      <c r="Y9" s="22" t="s">
        <v>121</v>
      </c>
      <c r="Z9" s="6">
        <f>SUMIFS(LOOKUP!$E$2:$E$797,LOOKUP!$A$2:$A$797,'Scoring sheet'!$C9,LOOKUP!$B$2:$B$797,'Scoring sheet'!W9,LOOKUP!$C$2:$C$797,'Scoring sheet'!X9,LOOKUP!$D$2:$D$797,'Scoring sheet'!Y9)</f>
        <v>63.5</v>
      </c>
      <c r="AA9" s="24">
        <f t="shared" si="25"/>
        <v>-5</v>
      </c>
      <c r="AB9" s="24">
        <f t="shared" si="2"/>
        <v>74.5</v>
      </c>
      <c r="AC9" s="29" t="s">
        <v>76</v>
      </c>
      <c r="AD9" s="6">
        <v>3</v>
      </c>
      <c r="AE9" s="22">
        <v>58</v>
      </c>
      <c r="AF9" s="22" t="s">
        <v>8</v>
      </c>
      <c r="AG9" s="6">
        <f>SUMIFS(LOOKUP!$E$2:$E$797,LOOKUP!$A$2:$A$797,'Scoring sheet'!$C9,LOOKUP!$B$2:$B$797,'Scoring sheet'!AD9,LOOKUP!$C$2:$C$797,'Scoring sheet'!AE9,LOOKUP!$D$2:$D$797,'Scoring sheet'!AF9)</f>
        <v>69</v>
      </c>
      <c r="AH9" s="24">
        <f t="shared" si="26"/>
        <v>0.5</v>
      </c>
      <c r="AI9" s="24">
        <f t="shared" si="3"/>
        <v>74.5</v>
      </c>
      <c r="AJ9" s="29" t="s">
        <v>76</v>
      </c>
      <c r="AK9" s="6">
        <v>3</v>
      </c>
      <c r="AL9" s="22">
        <v>58</v>
      </c>
      <c r="AM9" s="22" t="s">
        <v>8</v>
      </c>
      <c r="AN9" s="6">
        <f>SUMIFS(LOOKUP!$E$2:$E$797,LOOKUP!$A$2:$A$797,'Scoring sheet'!$C9,LOOKUP!$B$2:$B$797,'Scoring sheet'!AK9,LOOKUP!$C$2:$C$797,'Scoring sheet'!AL9,LOOKUP!$D$2:$D$797,'Scoring sheet'!AM9)</f>
        <v>69</v>
      </c>
      <c r="AO9" s="24">
        <f t="shared" si="27"/>
        <v>0.5</v>
      </c>
      <c r="AP9" s="24">
        <f t="shared" si="4"/>
        <v>74.5</v>
      </c>
      <c r="AQ9" s="29" t="s">
        <v>76</v>
      </c>
      <c r="AR9" s="6">
        <v>3</v>
      </c>
      <c r="AS9" s="22">
        <v>58</v>
      </c>
      <c r="AT9" s="22" t="s">
        <v>9</v>
      </c>
      <c r="AU9" s="6">
        <f>SUMIFS(LOOKUP!$E$2:$E$797,LOOKUP!$A$2:$A$797,'Scoring sheet'!$C9,LOOKUP!$B$2:$B$797,'Scoring sheet'!AR9,LOOKUP!$C$2:$C$797,'Scoring sheet'!AS9,LOOKUP!$D$2:$D$797,'Scoring sheet'!AT9)</f>
        <v>75</v>
      </c>
      <c r="AV9" s="24">
        <f t="shared" si="28"/>
        <v>6.5</v>
      </c>
      <c r="AW9" s="24">
        <f t="shared" si="5"/>
        <v>74.75</v>
      </c>
      <c r="AX9" s="29" t="s">
        <v>77</v>
      </c>
      <c r="AY9" s="6"/>
      <c r="AZ9" s="22"/>
      <c r="BA9" s="22"/>
      <c r="BB9" s="6">
        <f>SUMIFS(LOOKUP!$E$2:$E$797,LOOKUP!$A$2:$A$797,'Scoring sheet'!$C9,LOOKUP!$B$2:$B$797,'Scoring sheet'!AY9,LOOKUP!$C$2:$C$797,'Scoring sheet'!AZ9,LOOKUP!$D$2:$D$797,'Scoring sheet'!BA9)</f>
        <v>0</v>
      </c>
      <c r="BC9" s="24">
        <f t="shared" si="29"/>
        <v>0</v>
      </c>
      <c r="BD9" s="24">
        <f t="shared" si="6"/>
        <v>74.75</v>
      </c>
      <c r="BE9" s="29" t="s">
        <v>77</v>
      </c>
      <c r="BF9" s="6"/>
      <c r="BG9" s="22"/>
      <c r="BH9" s="22"/>
      <c r="BI9" s="6">
        <f>SUMIFS(LOOKUP!$E$2:$E$797,LOOKUP!$A$2:$A$797,'Scoring sheet'!$C9,LOOKUP!$B$2:$B$797,'Scoring sheet'!BF9,LOOKUP!$C$2:$C$797,'Scoring sheet'!BG9,LOOKUP!$D$2:$D$797,'Scoring sheet'!BH9)</f>
        <v>0</v>
      </c>
      <c r="BJ9" s="24">
        <f t="shared" si="30"/>
        <v>0</v>
      </c>
      <c r="BK9" s="24">
        <f t="shared" si="7"/>
        <v>74.75</v>
      </c>
      <c r="BL9" s="29" t="s">
        <v>77</v>
      </c>
      <c r="BM9" s="6"/>
      <c r="BN9" s="22"/>
      <c r="BO9" s="22"/>
      <c r="BP9" s="6">
        <f>SUMIFS(LOOKUP!$E$2:$E$797,LOOKUP!$A$2:$A$797,'Scoring sheet'!$C9,LOOKUP!$B$2:$B$797,'Scoring sheet'!BM9,LOOKUP!$C$2:$C$797,'Scoring sheet'!BN9,LOOKUP!$D$2:$D$797,'Scoring sheet'!BO9)</f>
        <v>0</v>
      </c>
      <c r="BQ9" s="24">
        <f t="shared" si="31"/>
        <v>0</v>
      </c>
      <c r="BR9" s="24">
        <f t="shared" si="8"/>
        <v>74.75</v>
      </c>
      <c r="BS9" s="29" t="s">
        <v>77</v>
      </c>
      <c r="BT9" s="6"/>
      <c r="BU9" s="22"/>
      <c r="BV9" s="22"/>
      <c r="BW9" s="6">
        <f>SUMIFS(LOOKUP!$E$2:$E$797,LOOKUP!$A$2:$A$797,'Scoring sheet'!$C9,LOOKUP!$B$2:$B$797,'Scoring sheet'!BT9,LOOKUP!$C$2:$C$797,'Scoring sheet'!BU9,LOOKUP!$D$2:$D$797,'Scoring sheet'!BV9)</f>
        <v>0</v>
      </c>
      <c r="BX9" s="24">
        <f t="shared" si="32"/>
        <v>0</v>
      </c>
      <c r="BY9" s="24">
        <f t="shared" si="9"/>
        <v>74.75</v>
      </c>
      <c r="BZ9" s="29" t="s">
        <v>77</v>
      </c>
      <c r="CA9" s="6"/>
      <c r="CB9" s="22"/>
      <c r="CC9" s="22"/>
      <c r="CD9" s="6">
        <f>SUMIFS(LOOKUP!$E$2:$E$797,LOOKUP!$A$2:$A$797,'Scoring sheet'!$C9,LOOKUP!$B$2:$B$797,'Scoring sheet'!CA9,LOOKUP!$C$2:$C$797,'Scoring sheet'!CB9,LOOKUP!$D$2:$D$797,'Scoring sheet'!CC9)</f>
        <v>0</v>
      </c>
      <c r="CE9" s="24">
        <f t="shared" si="33"/>
        <v>0</v>
      </c>
      <c r="CF9" s="24">
        <f t="shared" si="10"/>
        <v>74.75</v>
      </c>
      <c r="CG9" s="29" t="s">
        <v>77</v>
      </c>
      <c r="CH9" s="6"/>
      <c r="CI9" s="22"/>
      <c r="CJ9" s="22"/>
      <c r="CK9" s="6">
        <f>SUMIFS(LOOKUP!$E$2:$E$797,LOOKUP!$A$2:$A$797,'Scoring sheet'!$C9,LOOKUP!$B$2:$B$797,'Scoring sheet'!CH9,LOOKUP!$C$2:$C$797,'Scoring sheet'!CI9,LOOKUP!$D$2:$D$797,'Scoring sheet'!CJ9)</f>
        <v>0</v>
      </c>
      <c r="CL9" s="24">
        <f t="shared" si="34"/>
        <v>0</v>
      </c>
      <c r="CM9" s="24">
        <f t="shared" si="11"/>
        <v>74.75</v>
      </c>
      <c r="CN9" s="29" t="s">
        <v>77</v>
      </c>
      <c r="CO9" s="6"/>
      <c r="CP9" s="22"/>
      <c r="CQ9" s="22"/>
      <c r="CR9" s="6">
        <f>SUMIFS(LOOKUP!$E$2:$E$797,LOOKUP!$A$2:$A$797,'Scoring sheet'!$C9,LOOKUP!$B$2:$B$797,'Scoring sheet'!CO9,LOOKUP!$C$2:$C$797,'Scoring sheet'!CP9,LOOKUP!$D$2:$D$797,'Scoring sheet'!CQ9)</f>
        <v>0</v>
      </c>
      <c r="CS9" s="24">
        <f t="shared" si="35"/>
        <v>0</v>
      </c>
      <c r="CT9" s="24">
        <f t="shared" si="12"/>
        <v>74.75</v>
      </c>
      <c r="CU9" s="29" t="s">
        <v>77</v>
      </c>
      <c r="CV9" s="6"/>
      <c r="CW9" s="22"/>
      <c r="CX9" s="22"/>
      <c r="CY9" s="6">
        <f>SUMIFS(LOOKUP!$E$2:$E$797,LOOKUP!$A$2:$A$797,'Scoring sheet'!$C9,LOOKUP!$B$2:$B$797,'Scoring sheet'!CV9,LOOKUP!$C$2:$C$797,'Scoring sheet'!CW9,LOOKUP!$D$2:$D$797,'Scoring sheet'!CX9)</f>
        <v>0</v>
      </c>
      <c r="CZ9" s="24">
        <f t="shared" si="36"/>
        <v>0</v>
      </c>
      <c r="DA9" s="24">
        <f t="shared" si="13"/>
        <v>74.75</v>
      </c>
      <c r="DB9" s="29" t="s">
        <v>77</v>
      </c>
      <c r="DC9" s="6"/>
      <c r="DD9" s="22"/>
      <c r="DE9" s="22"/>
      <c r="DF9" s="6">
        <f>SUMIFS(LOOKUP!$E$2:$E$797,LOOKUP!$A$2:$A$797,'Scoring sheet'!$C9,LOOKUP!$B$2:$B$797,'Scoring sheet'!DC9,LOOKUP!$C$2:$C$797,'Scoring sheet'!DD9,LOOKUP!$D$2:$D$797,'Scoring sheet'!DE9)</f>
        <v>0</v>
      </c>
      <c r="DG9" s="24">
        <f t="shared" si="37"/>
        <v>0</v>
      </c>
      <c r="DI9">
        <f t="shared" si="14"/>
        <v>0.5</v>
      </c>
      <c r="DJ9">
        <f t="shared" si="15"/>
        <v>9</v>
      </c>
      <c r="DK9">
        <f t="shared" si="16"/>
        <v>-5</v>
      </c>
      <c r="DL9">
        <f t="shared" si="17"/>
        <v>0.5</v>
      </c>
      <c r="DM9">
        <f t="shared" si="18"/>
        <v>0.5</v>
      </c>
      <c r="DN9">
        <f t="shared" si="19"/>
        <v>6.5</v>
      </c>
      <c r="DO9">
        <f t="shared" si="20"/>
        <v>0</v>
      </c>
      <c r="DP9">
        <f t="shared" si="21"/>
        <v>0</v>
      </c>
      <c r="DQ9">
        <f t="shared" si="22"/>
        <v>0</v>
      </c>
      <c r="DR9">
        <f t="shared" si="38"/>
        <v>0</v>
      </c>
      <c r="DS9">
        <f t="shared" si="39"/>
        <v>0</v>
      </c>
      <c r="DT9">
        <f t="shared" si="40"/>
        <v>0</v>
      </c>
      <c r="DU9">
        <f t="shared" si="41"/>
        <v>0</v>
      </c>
      <c r="DV9">
        <f t="shared" si="42"/>
        <v>0</v>
      </c>
      <c r="DW9">
        <f t="shared" si="43"/>
        <v>0</v>
      </c>
      <c r="DY9">
        <f>SUM(LARGE(DI9:DR9,{1,2,3}))</f>
        <v>16</v>
      </c>
      <c r="DZ9">
        <f>SUM(LARGE(DI9:DR9,{1,2}))</f>
        <v>15.5</v>
      </c>
      <c r="EA9">
        <f>SUM(LARGE(DI9:DR9,{1}))</f>
        <v>9</v>
      </c>
      <c r="EB9">
        <f t="shared" si="44"/>
        <v>12</v>
      </c>
      <c r="EC9">
        <f t="shared" si="45"/>
        <v>9</v>
      </c>
      <c r="ED9">
        <f t="shared" si="46"/>
        <v>76</v>
      </c>
      <c r="EE9">
        <f>SUMIFS(LOOKUP!$G$2:$G$797,LOOKUP!$A$2:$A$797,'Scoring sheet'!$C9,LOOKUP!$E$2:$E$797,'Scoring sheet'!ED9)</f>
        <v>32</v>
      </c>
      <c r="EF9">
        <f>SUMIFS(LOOKUP!$B$2:$B$797,LOOKUP!$A$2:$A$797,'Scoring sheet'!$C9,LOOKUP!$E$2:$E$797,'Scoring sheet'!ED9)</f>
        <v>4</v>
      </c>
      <c r="EG9">
        <f>SUMIFS(LOOKUP!$C$2:$C$797,LOOKUP!$A$2:$A$797,'Scoring sheet'!$C9,LOOKUP!$E$2:$E$797,'Scoring sheet'!ED9)</f>
        <v>58</v>
      </c>
      <c r="EH9">
        <f>SUMIFS(LOOKUP!$F$2:$F$797,LOOKUP!$A$2:$A$797,'Scoring sheet'!$C9,LOOKUP!$E$2:$E$797,'Scoring sheet'!ED9)</f>
        <v>14</v>
      </c>
      <c r="EI9" t="str">
        <f>VLOOKUP(EH9,'Scoring points detail'!$H$222:$I$229,2,FALSE)</f>
        <v>14m</v>
      </c>
      <c r="EK9">
        <f t="shared" si="47"/>
        <v>3</v>
      </c>
    </row>
    <row r="10" spans="1:141" x14ac:dyDescent="0.25">
      <c r="A10" t="s">
        <v>57</v>
      </c>
      <c r="B10" t="s">
        <v>24</v>
      </c>
      <c r="C10" t="s">
        <v>18</v>
      </c>
      <c r="D10" s="36">
        <v>3</v>
      </c>
      <c r="E10" s="36">
        <v>58</v>
      </c>
      <c r="F10" s="36" t="s">
        <v>10</v>
      </c>
      <c r="G10" s="37">
        <f>SUMIFS(LOOKUP!$E$2:$E$797,LOOKUP!$A$2:$A$797,'Scoring sheet'!$C10,LOOKUP!$B$2:$B$797,'Scoring sheet'!D10,LOOKUP!$C$2:$C$797,'Scoring sheet'!E10,LOOKUP!$D$2:$D$797,'Scoring sheet'!F10)</f>
        <v>81</v>
      </c>
      <c r="H10" s="29" t="s">
        <v>77</v>
      </c>
      <c r="I10" s="22"/>
      <c r="J10" s="22"/>
      <c r="K10" s="22"/>
      <c r="L10" s="6">
        <f>SUMIFS(LOOKUP!$E$2:$E$797,LOOKUP!$A$2:$A$797,'Scoring sheet'!$C10,LOOKUP!$B$2:$B$797,'Scoring sheet'!I10,LOOKUP!$C$2:$C$797,'Scoring sheet'!J10,LOOKUP!$D$2:$D$797,'Scoring sheet'!K10)</f>
        <v>0</v>
      </c>
      <c r="M10" s="24">
        <f t="shared" si="23"/>
        <v>0</v>
      </c>
      <c r="N10" s="24">
        <f t="shared" si="0"/>
        <v>81</v>
      </c>
      <c r="O10" s="29" t="s">
        <v>77</v>
      </c>
      <c r="P10" s="6"/>
      <c r="Q10" s="22"/>
      <c r="R10" s="22"/>
      <c r="S10" s="6">
        <f>SUMIFS(LOOKUP!$E$2:$E$797,LOOKUP!$A$2:$A$797,'Scoring sheet'!$C10,LOOKUP!$B$2:$B$797,'Scoring sheet'!P10,LOOKUP!$C$2:$C$797,'Scoring sheet'!Q10,LOOKUP!$D$2:$D$797,'Scoring sheet'!R10)</f>
        <v>0</v>
      </c>
      <c r="T10" s="24">
        <f t="shared" si="24"/>
        <v>0</v>
      </c>
      <c r="U10" s="24">
        <f t="shared" si="1"/>
        <v>81</v>
      </c>
      <c r="V10" s="29" t="s">
        <v>76</v>
      </c>
      <c r="W10" s="6">
        <v>3</v>
      </c>
      <c r="X10" s="22">
        <v>58</v>
      </c>
      <c r="Y10" s="22" t="s">
        <v>9</v>
      </c>
      <c r="Z10" s="6">
        <f>SUMIFS(LOOKUP!$E$2:$E$797,LOOKUP!$A$2:$A$797,'Scoring sheet'!$C10,LOOKUP!$B$2:$B$797,'Scoring sheet'!W10,LOOKUP!$C$2:$C$797,'Scoring sheet'!X10,LOOKUP!$D$2:$D$797,'Scoring sheet'!Y10)</f>
        <v>75</v>
      </c>
      <c r="AA10" s="24">
        <f t="shared" si="25"/>
        <v>0</v>
      </c>
      <c r="AB10" s="24">
        <f t="shared" si="2"/>
        <v>81</v>
      </c>
      <c r="AC10" s="29" t="s">
        <v>76</v>
      </c>
      <c r="AD10" s="6">
        <v>1.5</v>
      </c>
      <c r="AE10" s="22">
        <v>58</v>
      </c>
      <c r="AF10" s="22" t="s">
        <v>10</v>
      </c>
      <c r="AG10" s="6">
        <f>SUMIFS(LOOKUP!$E$2:$E$797,LOOKUP!$A$2:$A$797,'Scoring sheet'!$C10,LOOKUP!$B$2:$B$797,'Scoring sheet'!AD10,LOOKUP!$C$2:$C$797,'Scoring sheet'!AE10,LOOKUP!$D$2:$D$797,'Scoring sheet'!AF10)</f>
        <v>79.5</v>
      </c>
      <c r="AH10" s="24">
        <f t="shared" si="26"/>
        <v>4.5</v>
      </c>
      <c r="AI10" s="24">
        <f t="shared" si="3"/>
        <v>81</v>
      </c>
      <c r="AJ10" s="29" t="s">
        <v>77</v>
      </c>
      <c r="AK10" s="6"/>
      <c r="AL10" s="22"/>
      <c r="AM10" s="22"/>
      <c r="AN10" s="6">
        <f>SUMIFS(LOOKUP!$E$2:$E$797,LOOKUP!$A$2:$A$797,'Scoring sheet'!$C10,LOOKUP!$B$2:$B$797,'Scoring sheet'!AK10,LOOKUP!$C$2:$C$797,'Scoring sheet'!AL10,LOOKUP!$D$2:$D$797,'Scoring sheet'!AM10)</f>
        <v>0</v>
      </c>
      <c r="AO10" s="24">
        <f t="shared" si="27"/>
        <v>0</v>
      </c>
      <c r="AP10" s="24">
        <f t="shared" si="4"/>
        <v>81</v>
      </c>
      <c r="AQ10" s="29" t="s">
        <v>76</v>
      </c>
      <c r="AR10" s="6">
        <v>5</v>
      </c>
      <c r="AS10" s="22">
        <v>58</v>
      </c>
      <c r="AT10" s="22" t="s">
        <v>9</v>
      </c>
      <c r="AU10" s="6">
        <f>SUMIFS(LOOKUP!$E$2:$E$797,LOOKUP!$A$2:$A$797,'Scoring sheet'!$C10,LOOKUP!$B$2:$B$797,'Scoring sheet'!AR10,LOOKUP!$C$2:$C$797,'Scoring sheet'!AS10,LOOKUP!$D$2:$D$797,'Scoring sheet'!AT10)</f>
        <v>77</v>
      </c>
      <c r="AV10" s="24">
        <f t="shared" si="28"/>
        <v>2</v>
      </c>
      <c r="AW10" s="24">
        <f t="shared" si="5"/>
        <v>81</v>
      </c>
      <c r="AX10" s="29" t="s">
        <v>77</v>
      </c>
      <c r="AY10" s="6"/>
      <c r="AZ10" s="22"/>
      <c r="BA10" s="22"/>
      <c r="BB10" s="6">
        <f>SUMIFS(LOOKUP!$E$2:$E$797,LOOKUP!$A$2:$A$797,'Scoring sheet'!$C10,LOOKUP!$B$2:$B$797,'Scoring sheet'!AY10,LOOKUP!$C$2:$C$797,'Scoring sheet'!AZ10,LOOKUP!$D$2:$D$797,'Scoring sheet'!BA10)</f>
        <v>0</v>
      </c>
      <c r="BC10" s="24">
        <f t="shared" si="29"/>
        <v>0</v>
      </c>
      <c r="BD10" s="24">
        <f t="shared" si="6"/>
        <v>81</v>
      </c>
      <c r="BE10" s="29" t="s">
        <v>77</v>
      </c>
      <c r="BF10" s="6"/>
      <c r="BG10" s="22"/>
      <c r="BH10" s="22"/>
      <c r="BI10" s="6">
        <f>SUMIFS(LOOKUP!$E$2:$E$797,LOOKUP!$A$2:$A$797,'Scoring sheet'!$C10,LOOKUP!$B$2:$B$797,'Scoring sheet'!BF10,LOOKUP!$C$2:$C$797,'Scoring sheet'!BG10,LOOKUP!$D$2:$D$797,'Scoring sheet'!BH10)</f>
        <v>0</v>
      </c>
      <c r="BJ10" s="24">
        <f t="shared" si="30"/>
        <v>0</v>
      </c>
      <c r="BK10" s="24">
        <f t="shared" si="7"/>
        <v>81</v>
      </c>
      <c r="BL10" s="29" t="s">
        <v>77</v>
      </c>
      <c r="BM10" s="6"/>
      <c r="BN10" s="22"/>
      <c r="BO10" s="22"/>
      <c r="BP10" s="6">
        <f>SUMIFS(LOOKUP!$E$2:$E$797,LOOKUP!$A$2:$A$797,'Scoring sheet'!$C10,LOOKUP!$B$2:$B$797,'Scoring sheet'!BM10,LOOKUP!$C$2:$C$797,'Scoring sheet'!BN10,LOOKUP!$D$2:$D$797,'Scoring sheet'!BO10)</f>
        <v>0</v>
      </c>
      <c r="BQ10" s="24">
        <f t="shared" si="31"/>
        <v>0</v>
      </c>
      <c r="BR10" s="24">
        <f t="shared" si="8"/>
        <v>81</v>
      </c>
      <c r="BS10" s="29" t="s">
        <v>77</v>
      </c>
      <c r="BT10" s="6"/>
      <c r="BU10" s="22"/>
      <c r="BV10" s="22"/>
      <c r="BW10" s="6">
        <f>SUMIFS(LOOKUP!$E$2:$E$797,LOOKUP!$A$2:$A$797,'Scoring sheet'!$C10,LOOKUP!$B$2:$B$797,'Scoring sheet'!BT10,LOOKUP!$C$2:$C$797,'Scoring sheet'!BU10,LOOKUP!$D$2:$D$797,'Scoring sheet'!BV10)</f>
        <v>0</v>
      </c>
      <c r="BX10" s="24">
        <f t="shared" si="32"/>
        <v>0</v>
      </c>
      <c r="BY10" s="24">
        <f t="shared" si="9"/>
        <v>81</v>
      </c>
      <c r="BZ10" s="29" t="s">
        <v>77</v>
      </c>
      <c r="CA10" s="6"/>
      <c r="CB10" s="22"/>
      <c r="CC10" s="22"/>
      <c r="CD10" s="6">
        <f>SUMIFS(LOOKUP!$E$2:$E$797,LOOKUP!$A$2:$A$797,'Scoring sheet'!$C10,LOOKUP!$B$2:$B$797,'Scoring sheet'!CA10,LOOKUP!$C$2:$C$797,'Scoring sheet'!CB10,LOOKUP!$D$2:$D$797,'Scoring sheet'!CC10)</f>
        <v>0</v>
      </c>
      <c r="CE10" s="24">
        <f t="shared" si="33"/>
        <v>0</v>
      </c>
      <c r="CF10" s="24">
        <f t="shared" si="10"/>
        <v>81</v>
      </c>
      <c r="CG10" s="29" t="s">
        <v>77</v>
      </c>
      <c r="CH10" s="6"/>
      <c r="CI10" s="22"/>
      <c r="CJ10" s="22"/>
      <c r="CK10" s="6">
        <f>SUMIFS(LOOKUP!$E$2:$E$797,LOOKUP!$A$2:$A$797,'Scoring sheet'!$C10,LOOKUP!$B$2:$B$797,'Scoring sheet'!CH10,LOOKUP!$C$2:$C$797,'Scoring sheet'!CI10,LOOKUP!$D$2:$D$797,'Scoring sheet'!CJ10)</f>
        <v>0</v>
      </c>
      <c r="CL10" s="24">
        <f t="shared" si="34"/>
        <v>0</v>
      </c>
      <c r="CM10" s="24">
        <f t="shared" si="11"/>
        <v>81</v>
      </c>
      <c r="CN10" s="29" t="s">
        <v>77</v>
      </c>
      <c r="CO10" s="6"/>
      <c r="CP10" s="22"/>
      <c r="CQ10" s="22"/>
      <c r="CR10" s="6">
        <f>SUMIFS(LOOKUP!$E$2:$E$797,LOOKUP!$A$2:$A$797,'Scoring sheet'!$C10,LOOKUP!$B$2:$B$797,'Scoring sheet'!CO10,LOOKUP!$C$2:$C$797,'Scoring sheet'!CP10,LOOKUP!$D$2:$D$797,'Scoring sheet'!CQ10)</f>
        <v>0</v>
      </c>
      <c r="CS10" s="24">
        <f t="shared" si="35"/>
        <v>0</v>
      </c>
      <c r="CT10" s="24">
        <f t="shared" si="12"/>
        <v>81</v>
      </c>
      <c r="CU10" s="29" t="s">
        <v>77</v>
      </c>
      <c r="CV10" s="6"/>
      <c r="CW10" s="22"/>
      <c r="CX10" s="22"/>
      <c r="CY10" s="6">
        <f>SUMIFS(LOOKUP!$E$2:$E$797,LOOKUP!$A$2:$A$797,'Scoring sheet'!$C10,LOOKUP!$B$2:$B$797,'Scoring sheet'!CV10,LOOKUP!$C$2:$C$797,'Scoring sheet'!CW10,LOOKUP!$D$2:$D$797,'Scoring sheet'!CX10)</f>
        <v>0</v>
      </c>
      <c r="CZ10" s="24">
        <f t="shared" si="36"/>
        <v>0</v>
      </c>
      <c r="DA10" s="24">
        <f t="shared" si="13"/>
        <v>81</v>
      </c>
      <c r="DB10" s="29" t="s">
        <v>77</v>
      </c>
      <c r="DC10" s="6"/>
      <c r="DD10" s="22"/>
      <c r="DE10" s="22"/>
      <c r="DF10" s="6">
        <f>SUMIFS(LOOKUP!$E$2:$E$797,LOOKUP!$A$2:$A$797,'Scoring sheet'!$C10,LOOKUP!$B$2:$B$797,'Scoring sheet'!DC10,LOOKUP!$C$2:$C$797,'Scoring sheet'!DD10,LOOKUP!$D$2:$D$797,'Scoring sheet'!DE10)</f>
        <v>0</v>
      </c>
      <c r="DG10" s="24">
        <f t="shared" si="37"/>
        <v>0</v>
      </c>
      <c r="DI10">
        <f t="shared" si="14"/>
        <v>0</v>
      </c>
      <c r="DJ10">
        <f t="shared" si="15"/>
        <v>0</v>
      </c>
      <c r="DK10">
        <f t="shared" si="16"/>
        <v>0</v>
      </c>
      <c r="DL10">
        <f t="shared" si="17"/>
        <v>4.5</v>
      </c>
      <c r="DM10">
        <f t="shared" si="18"/>
        <v>0</v>
      </c>
      <c r="DN10">
        <f t="shared" si="19"/>
        <v>2</v>
      </c>
      <c r="DO10">
        <f t="shared" si="20"/>
        <v>0</v>
      </c>
      <c r="DP10">
        <f t="shared" si="21"/>
        <v>0</v>
      </c>
      <c r="DQ10">
        <f t="shared" si="22"/>
        <v>0</v>
      </c>
      <c r="DR10">
        <f t="shared" si="38"/>
        <v>0</v>
      </c>
      <c r="DS10">
        <f t="shared" si="39"/>
        <v>0</v>
      </c>
      <c r="DT10">
        <f t="shared" si="40"/>
        <v>0</v>
      </c>
      <c r="DU10">
        <f t="shared" si="41"/>
        <v>0</v>
      </c>
      <c r="DV10">
        <f t="shared" si="42"/>
        <v>0</v>
      </c>
      <c r="DW10">
        <f t="shared" si="43"/>
        <v>0</v>
      </c>
      <c r="DY10">
        <f>SUM(LARGE(DI10:DR10,{1,2,3}))</f>
        <v>6.5</v>
      </c>
      <c r="DZ10">
        <f>SUM(LARGE(DI10:DR10,{1,2}))</f>
        <v>6.5</v>
      </c>
      <c r="EA10">
        <f>SUM(LARGE(DI10:DR10,{1}))</f>
        <v>4.5</v>
      </c>
      <c r="EB10">
        <f t="shared" si="44"/>
        <v>6.5</v>
      </c>
      <c r="EC10">
        <f t="shared" si="45"/>
        <v>4.5</v>
      </c>
      <c r="ED10">
        <f t="shared" si="46"/>
        <v>79.5</v>
      </c>
      <c r="EE10">
        <f>SUMIFS(LOOKUP!$G$2:$G$797,LOOKUP!$A$2:$A$797,'Scoring sheet'!$C10,LOOKUP!$E$2:$E$797,'Scoring sheet'!ED10)</f>
        <v>28.5</v>
      </c>
      <c r="EF10">
        <f>SUMIFS(LOOKUP!$B$2:$B$797,LOOKUP!$A$2:$A$797,'Scoring sheet'!$C10,LOOKUP!$E$2:$E$797,'Scoring sheet'!ED10)</f>
        <v>1.5</v>
      </c>
      <c r="EG10">
        <f>SUMIFS(LOOKUP!$C$2:$C$797,LOOKUP!$A$2:$A$797,'Scoring sheet'!$C10,LOOKUP!$E$2:$E$797,'Scoring sheet'!ED10)</f>
        <v>58</v>
      </c>
      <c r="EH10">
        <f>SUMIFS(LOOKUP!$F$2:$F$797,LOOKUP!$A$2:$A$797,'Scoring sheet'!$C10,LOOKUP!$E$2:$E$797,'Scoring sheet'!ED10)</f>
        <v>13</v>
      </c>
      <c r="EI10" t="str">
        <f>VLOOKUP(EH10,'Scoring points detail'!$H$222:$I$229,2,FALSE)</f>
        <v>13m</v>
      </c>
      <c r="EK10">
        <f t="shared" si="47"/>
        <v>-1.5</v>
      </c>
    </row>
    <row r="11" spans="1:141" x14ac:dyDescent="0.25">
      <c r="A11" t="s">
        <v>58</v>
      </c>
      <c r="B11" t="s">
        <v>25</v>
      </c>
      <c r="C11" t="s">
        <v>17</v>
      </c>
      <c r="D11" s="36">
        <v>5</v>
      </c>
      <c r="E11" s="36">
        <v>55</v>
      </c>
      <c r="F11" s="36" t="s">
        <v>10</v>
      </c>
      <c r="G11" s="37">
        <f>SUMIFS(LOOKUP!$E$2:$E$797,LOOKUP!$A$2:$A$797,'Scoring sheet'!$C11,LOOKUP!$B$2:$B$797,'Scoring sheet'!D11,LOOKUP!$C$2:$C$797,'Scoring sheet'!E11,LOOKUP!$D$2:$D$797,'Scoring sheet'!F11)</f>
        <v>77</v>
      </c>
      <c r="H11" s="29" t="s">
        <v>76</v>
      </c>
      <c r="I11" s="22">
        <v>5</v>
      </c>
      <c r="J11" s="22">
        <v>55</v>
      </c>
      <c r="K11" s="22" t="s">
        <v>10</v>
      </c>
      <c r="L11" s="6">
        <f>SUMIFS(LOOKUP!$E$2:$E$797,LOOKUP!$A$2:$A$797,'Scoring sheet'!$C11,LOOKUP!$B$2:$B$797,'Scoring sheet'!I11,LOOKUP!$C$2:$C$797,'Scoring sheet'!J11,LOOKUP!$D$2:$D$797,'Scoring sheet'!K11)</f>
        <v>77</v>
      </c>
      <c r="M11" s="24">
        <f t="shared" si="23"/>
        <v>6</v>
      </c>
      <c r="N11" s="24">
        <f t="shared" si="0"/>
        <v>77</v>
      </c>
      <c r="O11" s="29" t="s">
        <v>76</v>
      </c>
      <c r="P11" s="6">
        <v>1</v>
      </c>
      <c r="Q11" s="22">
        <v>55</v>
      </c>
      <c r="R11" s="22" t="s">
        <v>11</v>
      </c>
      <c r="S11" s="6">
        <f>SUMIFS(LOOKUP!$E$2:$E$797,LOOKUP!$A$2:$A$797,'Scoring sheet'!$C11,LOOKUP!$B$2:$B$797,'Scoring sheet'!P11,LOOKUP!$C$2:$C$797,'Scoring sheet'!Q11,LOOKUP!$D$2:$D$797,'Scoring sheet'!R11)</f>
        <v>79</v>
      </c>
      <c r="T11" s="24">
        <f t="shared" si="24"/>
        <v>8</v>
      </c>
      <c r="U11" s="24">
        <f t="shared" si="1"/>
        <v>78</v>
      </c>
      <c r="V11" s="29" t="s">
        <v>76</v>
      </c>
      <c r="W11" s="6">
        <v>5.5</v>
      </c>
      <c r="X11" s="22">
        <v>55</v>
      </c>
      <c r="Y11" s="22" t="s">
        <v>10</v>
      </c>
      <c r="Z11" s="6">
        <f>SUMIFS(LOOKUP!$E$2:$E$797,LOOKUP!$A$2:$A$797,'Scoring sheet'!$C11,LOOKUP!$B$2:$B$797,'Scoring sheet'!W11,LOOKUP!$C$2:$C$797,'Scoring sheet'!X11,LOOKUP!$D$2:$D$797,'Scoring sheet'!Y11)</f>
        <v>77.5</v>
      </c>
      <c r="AA11" s="24">
        <f t="shared" si="25"/>
        <v>5.5</v>
      </c>
      <c r="AB11" s="24">
        <f t="shared" si="2"/>
        <v>78</v>
      </c>
      <c r="AC11" s="29" t="s">
        <v>76</v>
      </c>
      <c r="AD11" s="6">
        <v>1</v>
      </c>
      <c r="AE11" s="22">
        <v>55</v>
      </c>
      <c r="AF11" s="22" t="s">
        <v>11</v>
      </c>
      <c r="AG11" s="6">
        <f>SUMIFS(LOOKUP!$E$2:$E$797,LOOKUP!$A$2:$A$797,'Scoring sheet'!$C11,LOOKUP!$B$2:$B$797,'Scoring sheet'!AD11,LOOKUP!$C$2:$C$797,'Scoring sheet'!AE11,LOOKUP!$D$2:$D$797,'Scoring sheet'!AF11)</f>
        <v>79</v>
      </c>
      <c r="AH11" s="24">
        <f t="shared" si="26"/>
        <v>7</v>
      </c>
      <c r="AI11" s="24">
        <f t="shared" si="3"/>
        <v>78.5</v>
      </c>
      <c r="AJ11" s="29" t="s">
        <v>76</v>
      </c>
      <c r="AK11" s="6">
        <v>3</v>
      </c>
      <c r="AL11" s="22">
        <v>55</v>
      </c>
      <c r="AM11" s="22" t="s">
        <v>10</v>
      </c>
      <c r="AN11" s="6">
        <f>SUMIFS(LOOKUP!$E$2:$E$797,LOOKUP!$A$2:$A$797,'Scoring sheet'!$C11,LOOKUP!$B$2:$B$797,'Scoring sheet'!AK11,LOOKUP!$C$2:$C$797,'Scoring sheet'!AL11,LOOKUP!$D$2:$D$797,'Scoring sheet'!AM11)</f>
        <v>75</v>
      </c>
      <c r="AO11" s="24">
        <f t="shared" si="27"/>
        <v>2.5</v>
      </c>
      <c r="AP11" s="24">
        <f t="shared" si="4"/>
        <v>78.5</v>
      </c>
      <c r="AQ11" s="29" t="s">
        <v>76</v>
      </c>
      <c r="AR11" s="6">
        <v>4</v>
      </c>
      <c r="AS11" s="22">
        <v>55</v>
      </c>
      <c r="AT11" s="22" t="s">
        <v>11</v>
      </c>
      <c r="AU11" s="6">
        <f>SUMIFS(LOOKUP!$E$2:$E$797,LOOKUP!$A$2:$A$797,'Scoring sheet'!$C11,LOOKUP!$B$2:$B$797,'Scoring sheet'!AR11,LOOKUP!$C$2:$C$797,'Scoring sheet'!AS11,LOOKUP!$D$2:$D$797,'Scoring sheet'!AT11)</f>
        <v>82</v>
      </c>
      <c r="AV11" s="24">
        <f t="shared" si="28"/>
        <v>9.5</v>
      </c>
      <c r="AW11" s="24">
        <f t="shared" si="5"/>
        <v>80.25</v>
      </c>
      <c r="AX11" s="29" t="s">
        <v>77</v>
      </c>
      <c r="AY11" s="6"/>
      <c r="AZ11" s="22"/>
      <c r="BA11" s="22"/>
      <c r="BB11" s="6">
        <f>SUMIFS(LOOKUP!$E$2:$E$797,LOOKUP!$A$2:$A$797,'Scoring sheet'!$C11,LOOKUP!$B$2:$B$797,'Scoring sheet'!AY11,LOOKUP!$C$2:$C$797,'Scoring sheet'!AZ11,LOOKUP!$D$2:$D$797,'Scoring sheet'!BA11)</f>
        <v>0</v>
      </c>
      <c r="BC11" s="24">
        <f t="shared" si="29"/>
        <v>0</v>
      </c>
      <c r="BD11" s="24">
        <f t="shared" si="6"/>
        <v>80.25</v>
      </c>
      <c r="BE11" s="29" t="s">
        <v>77</v>
      </c>
      <c r="BF11" s="6"/>
      <c r="BG11" s="22"/>
      <c r="BH11" s="22"/>
      <c r="BI11" s="6">
        <f>SUMIFS(LOOKUP!$E$2:$E$797,LOOKUP!$A$2:$A$797,'Scoring sheet'!$C11,LOOKUP!$B$2:$B$797,'Scoring sheet'!BF11,LOOKUP!$C$2:$C$797,'Scoring sheet'!BG11,LOOKUP!$D$2:$D$797,'Scoring sheet'!BH11)</f>
        <v>0</v>
      </c>
      <c r="BJ11" s="24">
        <f t="shared" si="30"/>
        <v>0</v>
      </c>
      <c r="BK11" s="24">
        <f t="shared" si="7"/>
        <v>80.25</v>
      </c>
      <c r="BL11" s="29" t="s">
        <v>77</v>
      </c>
      <c r="BM11" s="6"/>
      <c r="BN11" s="22"/>
      <c r="BO11" s="22"/>
      <c r="BP11" s="6">
        <f>SUMIFS(LOOKUP!$E$2:$E$797,LOOKUP!$A$2:$A$797,'Scoring sheet'!$C11,LOOKUP!$B$2:$B$797,'Scoring sheet'!BM11,LOOKUP!$C$2:$C$797,'Scoring sheet'!BN11,LOOKUP!$D$2:$D$797,'Scoring sheet'!BO11)</f>
        <v>0</v>
      </c>
      <c r="BQ11" s="24">
        <f t="shared" si="31"/>
        <v>0</v>
      </c>
      <c r="BR11" s="24">
        <f t="shared" si="8"/>
        <v>80.25</v>
      </c>
      <c r="BS11" s="29" t="s">
        <v>77</v>
      </c>
      <c r="BT11" s="6"/>
      <c r="BU11" s="22"/>
      <c r="BV11" s="22"/>
      <c r="BW11" s="6">
        <f>SUMIFS(LOOKUP!$E$2:$E$797,LOOKUP!$A$2:$A$797,'Scoring sheet'!$C11,LOOKUP!$B$2:$B$797,'Scoring sheet'!BT11,LOOKUP!$C$2:$C$797,'Scoring sheet'!BU11,LOOKUP!$D$2:$D$797,'Scoring sheet'!BV11)</f>
        <v>0</v>
      </c>
      <c r="BX11" s="24">
        <f t="shared" si="32"/>
        <v>0</v>
      </c>
      <c r="BY11" s="24">
        <f t="shared" si="9"/>
        <v>80.25</v>
      </c>
      <c r="BZ11" s="29" t="s">
        <v>77</v>
      </c>
      <c r="CA11" s="6"/>
      <c r="CB11" s="22"/>
      <c r="CC11" s="22"/>
      <c r="CD11" s="6">
        <f>SUMIFS(LOOKUP!$E$2:$E$797,LOOKUP!$A$2:$A$797,'Scoring sheet'!$C11,LOOKUP!$B$2:$B$797,'Scoring sheet'!CA11,LOOKUP!$C$2:$C$797,'Scoring sheet'!CB11,LOOKUP!$D$2:$D$797,'Scoring sheet'!CC11)</f>
        <v>0</v>
      </c>
      <c r="CE11" s="24">
        <f t="shared" si="33"/>
        <v>0</v>
      </c>
      <c r="CF11" s="24">
        <f t="shared" si="10"/>
        <v>80.25</v>
      </c>
      <c r="CG11" s="29" t="s">
        <v>77</v>
      </c>
      <c r="CH11" s="6"/>
      <c r="CI11" s="22"/>
      <c r="CJ11" s="22"/>
      <c r="CK11" s="6">
        <f>SUMIFS(LOOKUP!$E$2:$E$797,LOOKUP!$A$2:$A$797,'Scoring sheet'!$C11,LOOKUP!$B$2:$B$797,'Scoring sheet'!CH11,LOOKUP!$C$2:$C$797,'Scoring sheet'!CI11,LOOKUP!$D$2:$D$797,'Scoring sheet'!CJ11)</f>
        <v>0</v>
      </c>
      <c r="CL11" s="24">
        <f t="shared" si="34"/>
        <v>0</v>
      </c>
      <c r="CM11" s="24">
        <f t="shared" si="11"/>
        <v>80.25</v>
      </c>
      <c r="CN11" s="29" t="s">
        <v>77</v>
      </c>
      <c r="CO11" s="6"/>
      <c r="CP11" s="22"/>
      <c r="CQ11" s="22"/>
      <c r="CR11" s="6">
        <f>SUMIFS(LOOKUP!$E$2:$E$797,LOOKUP!$A$2:$A$797,'Scoring sheet'!$C11,LOOKUP!$B$2:$B$797,'Scoring sheet'!CO11,LOOKUP!$C$2:$C$797,'Scoring sheet'!CP11,LOOKUP!$D$2:$D$797,'Scoring sheet'!CQ11)</f>
        <v>0</v>
      </c>
      <c r="CS11" s="24">
        <f t="shared" si="35"/>
        <v>0</v>
      </c>
      <c r="CT11" s="24">
        <f t="shared" si="12"/>
        <v>80.25</v>
      </c>
      <c r="CU11" s="29" t="s">
        <v>77</v>
      </c>
      <c r="CV11" s="6"/>
      <c r="CW11" s="22"/>
      <c r="CX11" s="22"/>
      <c r="CY11" s="6">
        <f>SUMIFS(LOOKUP!$E$2:$E$797,LOOKUP!$A$2:$A$797,'Scoring sheet'!$C11,LOOKUP!$B$2:$B$797,'Scoring sheet'!CV11,LOOKUP!$C$2:$C$797,'Scoring sheet'!CW11,LOOKUP!$D$2:$D$797,'Scoring sheet'!CX11)</f>
        <v>0</v>
      </c>
      <c r="CZ11" s="24">
        <f t="shared" si="36"/>
        <v>0</v>
      </c>
      <c r="DA11" s="24">
        <f t="shared" si="13"/>
        <v>80.25</v>
      </c>
      <c r="DB11" s="29" t="s">
        <v>77</v>
      </c>
      <c r="DC11" s="6"/>
      <c r="DD11" s="22"/>
      <c r="DE11" s="22"/>
      <c r="DF11" s="6">
        <f>SUMIFS(LOOKUP!$E$2:$E$797,LOOKUP!$A$2:$A$797,'Scoring sheet'!$C11,LOOKUP!$B$2:$B$797,'Scoring sheet'!DC11,LOOKUP!$C$2:$C$797,'Scoring sheet'!DD11,LOOKUP!$D$2:$D$797,'Scoring sheet'!DE11)</f>
        <v>0</v>
      </c>
      <c r="DG11" s="24">
        <f t="shared" si="37"/>
        <v>0</v>
      </c>
      <c r="DI11">
        <f t="shared" si="14"/>
        <v>6</v>
      </c>
      <c r="DJ11">
        <f t="shared" si="15"/>
        <v>8</v>
      </c>
      <c r="DK11">
        <f t="shared" si="16"/>
        <v>5.5</v>
      </c>
      <c r="DL11">
        <f t="shared" si="17"/>
        <v>7</v>
      </c>
      <c r="DM11">
        <f t="shared" si="18"/>
        <v>2.5</v>
      </c>
      <c r="DN11">
        <f t="shared" si="19"/>
        <v>9.5</v>
      </c>
      <c r="DO11">
        <f t="shared" si="20"/>
        <v>0</v>
      </c>
      <c r="DP11">
        <f t="shared" si="21"/>
        <v>0</v>
      </c>
      <c r="DQ11">
        <f t="shared" si="22"/>
        <v>0</v>
      </c>
      <c r="DR11">
        <f t="shared" si="38"/>
        <v>0</v>
      </c>
      <c r="DS11">
        <f t="shared" si="39"/>
        <v>0</v>
      </c>
      <c r="DT11">
        <f t="shared" si="40"/>
        <v>0</v>
      </c>
      <c r="DU11">
        <f t="shared" si="41"/>
        <v>0</v>
      </c>
      <c r="DV11">
        <f t="shared" si="42"/>
        <v>0</v>
      </c>
      <c r="DW11">
        <f t="shared" si="43"/>
        <v>0</v>
      </c>
      <c r="DY11">
        <f>SUM(LARGE(DI11:DR11,{1,2,3}))</f>
        <v>24.5</v>
      </c>
      <c r="DZ11">
        <f>SUM(LARGE(DI11:DR11,{1,2}))</f>
        <v>17.5</v>
      </c>
      <c r="EA11">
        <f>SUM(LARGE(DI11:DR11,{1}))</f>
        <v>9.5</v>
      </c>
      <c r="EB11">
        <f t="shared" si="44"/>
        <v>38.5</v>
      </c>
      <c r="EC11">
        <f t="shared" si="45"/>
        <v>9.5</v>
      </c>
      <c r="ED11">
        <f t="shared" si="46"/>
        <v>82</v>
      </c>
      <c r="EE11">
        <f>SUMIFS(LOOKUP!$G$2:$G$797,LOOKUP!$A$2:$A$797,'Scoring sheet'!$C11,LOOKUP!$E$2:$E$797,'Scoring sheet'!ED11)</f>
        <v>26</v>
      </c>
      <c r="EF11">
        <f>SUMIFS(LOOKUP!$B$2:$B$797,LOOKUP!$A$2:$A$797,'Scoring sheet'!$C11,LOOKUP!$E$2:$E$797,'Scoring sheet'!ED11)</f>
        <v>4</v>
      </c>
      <c r="EG11">
        <f>SUMIFS(LOOKUP!$C$2:$C$797,LOOKUP!$A$2:$A$797,'Scoring sheet'!$C11,LOOKUP!$E$2:$E$797,'Scoring sheet'!ED11)</f>
        <v>55</v>
      </c>
      <c r="EH11">
        <f>SUMIFS(LOOKUP!$F$2:$F$797,LOOKUP!$A$2:$A$797,'Scoring sheet'!$C11,LOOKUP!$E$2:$E$797,'Scoring sheet'!ED11)</f>
        <v>12</v>
      </c>
      <c r="EI11" t="str">
        <f>VLOOKUP(EH11,'Scoring points detail'!$H$222:$I$229,2,FALSE)</f>
        <v>12m</v>
      </c>
      <c r="EK11">
        <f t="shared" si="47"/>
        <v>5</v>
      </c>
    </row>
    <row r="12" spans="1:141" x14ac:dyDescent="0.25">
      <c r="A12" t="s">
        <v>59</v>
      </c>
      <c r="B12" t="s">
        <v>25</v>
      </c>
      <c r="C12" t="s">
        <v>17</v>
      </c>
      <c r="D12" s="36">
        <v>4</v>
      </c>
      <c r="E12" s="36">
        <v>55</v>
      </c>
      <c r="F12" s="36" t="s">
        <v>121</v>
      </c>
      <c r="G12" s="37">
        <f>SUMIFS(LOOKUP!$E$2:$E$797,LOOKUP!$A$2:$A$797,'Scoring sheet'!$C12,LOOKUP!$B$2:$B$797,'Scoring sheet'!D12,LOOKUP!$C$2:$C$797,'Scoring sheet'!E12,LOOKUP!$D$2:$D$797,'Scoring sheet'!F12)</f>
        <v>58</v>
      </c>
      <c r="H12" s="29" t="s">
        <v>76</v>
      </c>
      <c r="I12" s="22">
        <v>1</v>
      </c>
      <c r="J12" s="22">
        <v>55</v>
      </c>
      <c r="K12" s="22" t="s">
        <v>8</v>
      </c>
      <c r="L12" s="6">
        <f>SUMIFS(LOOKUP!$E$2:$E$797,LOOKUP!$A$2:$A$797,'Scoring sheet'!$C12,LOOKUP!$B$2:$B$797,'Scoring sheet'!I12,LOOKUP!$C$2:$C$797,'Scoring sheet'!J12,LOOKUP!$D$2:$D$797,'Scoring sheet'!K12)</f>
        <v>61</v>
      </c>
      <c r="M12" s="24">
        <f t="shared" si="23"/>
        <v>9</v>
      </c>
      <c r="N12" s="24">
        <f t="shared" si="0"/>
        <v>59.5</v>
      </c>
      <c r="O12" s="29" t="s">
        <v>76</v>
      </c>
      <c r="P12" s="6">
        <v>4</v>
      </c>
      <c r="Q12" s="22">
        <v>55</v>
      </c>
      <c r="R12" s="22" t="s">
        <v>121</v>
      </c>
      <c r="S12" s="6">
        <f>SUMIFS(LOOKUP!$E$2:$E$797,LOOKUP!$A$2:$A$797,'Scoring sheet'!$C12,LOOKUP!$B$2:$B$797,'Scoring sheet'!P12,LOOKUP!$C$2:$C$797,'Scoring sheet'!Q12,LOOKUP!$D$2:$D$797,'Scoring sheet'!R12)</f>
        <v>58</v>
      </c>
      <c r="T12" s="24">
        <f t="shared" si="24"/>
        <v>4.5</v>
      </c>
      <c r="U12" s="24">
        <f t="shared" si="1"/>
        <v>59.5</v>
      </c>
      <c r="V12" s="29" t="s">
        <v>76</v>
      </c>
      <c r="W12" s="6">
        <v>4</v>
      </c>
      <c r="X12" s="22">
        <v>52</v>
      </c>
      <c r="Y12" s="22" t="s">
        <v>121</v>
      </c>
      <c r="Z12" s="6">
        <f>SUMIFS(LOOKUP!$E$2:$E$797,LOOKUP!$A$2:$A$797,'Scoring sheet'!$C12,LOOKUP!$B$2:$B$797,'Scoring sheet'!W12,LOOKUP!$C$2:$C$797,'Scoring sheet'!X12,LOOKUP!$D$2:$D$797,'Scoring sheet'!Y12)</f>
        <v>52</v>
      </c>
      <c r="AA12" s="24">
        <f t="shared" si="25"/>
        <v>-1.5</v>
      </c>
      <c r="AB12" s="24">
        <f t="shared" si="2"/>
        <v>59.5</v>
      </c>
      <c r="AC12" s="29" t="s">
        <v>76</v>
      </c>
      <c r="AD12" s="6">
        <v>5</v>
      </c>
      <c r="AE12" s="22">
        <v>52</v>
      </c>
      <c r="AF12" s="22" t="s">
        <v>121</v>
      </c>
      <c r="AG12" s="6">
        <f>SUMIFS(LOOKUP!$E$2:$E$797,LOOKUP!$A$2:$A$797,'Scoring sheet'!$C12,LOOKUP!$B$2:$B$797,'Scoring sheet'!AD12,LOOKUP!$C$2:$C$797,'Scoring sheet'!AE12,LOOKUP!$D$2:$D$797,'Scoring sheet'!AF12)</f>
        <v>53</v>
      </c>
      <c r="AH12" s="24">
        <f t="shared" si="26"/>
        <v>-0.5</v>
      </c>
      <c r="AI12" s="24">
        <f t="shared" si="3"/>
        <v>59.5</v>
      </c>
      <c r="AJ12" s="29" t="s">
        <v>76</v>
      </c>
      <c r="AK12" s="6">
        <v>2</v>
      </c>
      <c r="AL12" s="22">
        <v>52</v>
      </c>
      <c r="AM12" s="22" t="s">
        <v>121</v>
      </c>
      <c r="AN12" s="6">
        <f>SUMIFS(LOOKUP!$E$2:$E$797,LOOKUP!$A$2:$A$797,'Scoring sheet'!$C12,LOOKUP!$B$2:$B$797,'Scoring sheet'!AK12,LOOKUP!$C$2:$C$797,'Scoring sheet'!AL12,LOOKUP!$D$2:$D$797,'Scoring sheet'!AM12)</f>
        <v>50</v>
      </c>
      <c r="AO12" s="24">
        <f t="shared" si="27"/>
        <v>-3.5</v>
      </c>
      <c r="AP12" s="24">
        <f t="shared" si="4"/>
        <v>59.5</v>
      </c>
      <c r="AQ12" s="29" t="s">
        <v>76</v>
      </c>
      <c r="AR12" s="6">
        <v>2</v>
      </c>
      <c r="AS12" s="22">
        <v>55</v>
      </c>
      <c r="AT12" s="22" t="s">
        <v>8</v>
      </c>
      <c r="AU12" s="6">
        <f>SUMIFS(LOOKUP!$E$2:$E$797,LOOKUP!$A$2:$A$797,'Scoring sheet'!$C12,LOOKUP!$B$2:$B$797,'Scoring sheet'!AR12,LOOKUP!$C$2:$C$797,'Scoring sheet'!AS12,LOOKUP!$D$2:$D$797,'Scoring sheet'!AT12)</f>
        <v>62</v>
      </c>
      <c r="AV12" s="24">
        <f t="shared" si="28"/>
        <v>8.5</v>
      </c>
      <c r="AW12" s="24">
        <f t="shared" si="5"/>
        <v>60.75</v>
      </c>
      <c r="AX12" s="29" t="s">
        <v>77</v>
      </c>
      <c r="AY12" s="6"/>
      <c r="AZ12" s="22"/>
      <c r="BA12" s="22"/>
      <c r="BB12" s="6">
        <f>SUMIFS(LOOKUP!$E$2:$E$797,LOOKUP!$A$2:$A$797,'Scoring sheet'!$C12,LOOKUP!$B$2:$B$797,'Scoring sheet'!AY12,LOOKUP!$C$2:$C$797,'Scoring sheet'!AZ12,LOOKUP!$D$2:$D$797,'Scoring sheet'!BA12)</f>
        <v>0</v>
      </c>
      <c r="BC12" s="24">
        <f t="shared" si="29"/>
        <v>0</v>
      </c>
      <c r="BD12" s="24">
        <f t="shared" si="6"/>
        <v>60.75</v>
      </c>
      <c r="BE12" s="29" t="s">
        <v>77</v>
      </c>
      <c r="BF12" s="6"/>
      <c r="BG12" s="22"/>
      <c r="BH12" s="22"/>
      <c r="BI12" s="6">
        <f>SUMIFS(LOOKUP!$E$2:$E$797,LOOKUP!$A$2:$A$797,'Scoring sheet'!$C12,LOOKUP!$B$2:$B$797,'Scoring sheet'!BF12,LOOKUP!$C$2:$C$797,'Scoring sheet'!BG12,LOOKUP!$D$2:$D$797,'Scoring sheet'!BH12)</f>
        <v>0</v>
      </c>
      <c r="BJ12" s="24">
        <f t="shared" si="30"/>
        <v>0</v>
      </c>
      <c r="BK12" s="24">
        <f t="shared" si="7"/>
        <v>60.75</v>
      </c>
      <c r="BL12" s="29" t="s">
        <v>77</v>
      </c>
      <c r="BM12" s="6"/>
      <c r="BN12" s="22"/>
      <c r="BO12" s="22"/>
      <c r="BP12" s="6">
        <f>SUMIFS(LOOKUP!$E$2:$E$797,LOOKUP!$A$2:$A$797,'Scoring sheet'!$C12,LOOKUP!$B$2:$B$797,'Scoring sheet'!BM12,LOOKUP!$C$2:$C$797,'Scoring sheet'!BN12,LOOKUP!$D$2:$D$797,'Scoring sheet'!BO12)</f>
        <v>0</v>
      </c>
      <c r="BQ12" s="24">
        <f t="shared" si="31"/>
        <v>0</v>
      </c>
      <c r="BR12" s="24">
        <f t="shared" si="8"/>
        <v>60.75</v>
      </c>
      <c r="BS12" s="29" t="s">
        <v>77</v>
      </c>
      <c r="BT12" s="6"/>
      <c r="BU12" s="22"/>
      <c r="BV12" s="22"/>
      <c r="BW12" s="6">
        <f>SUMIFS(LOOKUP!$E$2:$E$797,LOOKUP!$A$2:$A$797,'Scoring sheet'!$C12,LOOKUP!$B$2:$B$797,'Scoring sheet'!BT12,LOOKUP!$C$2:$C$797,'Scoring sheet'!BU12,LOOKUP!$D$2:$D$797,'Scoring sheet'!BV12)</f>
        <v>0</v>
      </c>
      <c r="BX12" s="24">
        <f t="shared" si="32"/>
        <v>0</v>
      </c>
      <c r="BY12" s="24">
        <f t="shared" si="9"/>
        <v>60.75</v>
      </c>
      <c r="BZ12" s="29" t="s">
        <v>77</v>
      </c>
      <c r="CA12" s="6"/>
      <c r="CB12" s="22"/>
      <c r="CC12" s="22"/>
      <c r="CD12" s="6">
        <f>SUMIFS(LOOKUP!$E$2:$E$797,LOOKUP!$A$2:$A$797,'Scoring sheet'!$C12,LOOKUP!$B$2:$B$797,'Scoring sheet'!CA12,LOOKUP!$C$2:$C$797,'Scoring sheet'!CB12,LOOKUP!$D$2:$D$797,'Scoring sheet'!CC12)</f>
        <v>0</v>
      </c>
      <c r="CE12" s="24">
        <f t="shared" si="33"/>
        <v>0</v>
      </c>
      <c r="CF12" s="24">
        <f t="shared" si="10"/>
        <v>60.75</v>
      </c>
      <c r="CG12" s="29" t="s">
        <v>77</v>
      </c>
      <c r="CH12" s="6"/>
      <c r="CI12" s="22"/>
      <c r="CJ12" s="22"/>
      <c r="CK12" s="6">
        <f>SUMIFS(LOOKUP!$E$2:$E$797,LOOKUP!$A$2:$A$797,'Scoring sheet'!$C12,LOOKUP!$B$2:$B$797,'Scoring sheet'!CH12,LOOKUP!$C$2:$C$797,'Scoring sheet'!CI12,LOOKUP!$D$2:$D$797,'Scoring sheet'!CJ12)</f>
        <v>0</v>
      </c>
      <c r="CL12" s="24">
        <f t="shared" si="34"/>
        <v>0</v>
      </c>
      <c r="CM12" s="24">
        <f t="shared" si="11"/>
        <v>60.75</v>
      </c>
      <c r="CN12" s="29" t="s">
        <v>77</v>
      </c>
      <c r="CO12" s="6"/>
      <c r="CP12" s="22"/>
      <c r="CQ12" s="22"/>
      <c r="CR12" s="6">
        <f>SUMIFS(LOOKUP!$E$2:$E$797,LOOKUP!$A$2:$A$797,'Scoring sheet'!$C12,LOOKUP!$B$2:$B$797,'Scoring sheet'!CO12,LOOKUP!$C$2:$C$797,'Scoring sheet'!CP12,LOOKUP!$D$2:$D$797,'Scoring sheet'!CQ12)</f>
        <v>0</v>
      </c>
      <c r="CS12" s="24">
        <f t="shared" si="35"/>
        <v>0</v>
      </c>
      <c r="CT12" s="24">
        <f t="shared" si="12"/>
        <v>60.75</v>
      </c>
      <c r="CU12" s="29" t="s">
        <v>77</v>
      </c>
      <c r="CV12" s="6"/>
      <c r="CW12" s="22"/>
      <c r="CX12" s="22"/>
      <c r="CY12" s="6">
        <f>SUMIFS(LOOKUP!$E$2:$E$797,LOOKUP!$A$2:$A$797,'Scoring sheet'!$C12,LOOKUP!$B$2:$B$797,'Scoring sheet'!CV12,LOOKUP!$C$2:$C$797,'Scoring sheet'!CW12,LOOKUP!$D$2:$D$797,'Scoring sheet'!CX12)</f>
        <v>0</v>
      </c>
      <c r="CZ12" s="24">
        <f t="shared" si="36"/>
        <v>0</v>
      </c>
      <c r="DA12" s="24">
        <f t="shared" si="13"/>
        <v>60.75</v>
      </c>
      <c r="DB12" s="29" t="s">
        <v>77</v>
      </c>
      <c r="DC12" s="6"/>
      <c r="DD12" s="22"/>
      <c r="DE12" s="22"/>
      <c r="DF12" s="6">
        <f>SUMIFS(LOOKUP!$E$2:$E$797,LOOKUP!$A$2:$A$797,'Scoring sheet'!$C12,LOOKUP!$B$2:$B$797,'Scoring sheet'!DC12,LOOKUP!$C$2:$C$797,'Scoring sheet'!DD12,LOOKUP!$D$2:$D$797,'Scoring sheet'!DE12)</f>
        <v>0</v>
      </c>
      <c r="DG12" s="24">
        <f t="shared" si="37"/>
        <v>0</v>
      </c>
      <c r="DI12">
        <f t="shared" si="14"/>
        <v>9</v>
      </c>
      <c r="DJ12">
        <f t="shared" si="15"/>
        <v>4.5</v>
      </c>
      <c r="DK12">
        <f t="shared" si="16"/>
        <v>-1.5</v>
      </c>
      <c r="DL12">
        <f t="shared" si="17"/>
        <v>-0.5</v>
      </c>
      <c r="DM12">
        <f t="shared" si="18"/>
        <v>-3.5</v>
      </c>
      <c r="DN12">
        <f t="shared" si="19"/>
        <v>8.5</v>
      </c>
      <c r="DO12">
        <f t="shared" si="20"/>
        <v>0</v>
      </c>
      <c r="DP12">
        <f t="shared" si="21"/>
        <v>0</v>
      </c>
      <c r="DQ12">
        <f t="shared" si="22"/>
        <v>0</v>
      </c>
      <c r="DR12">
        <f t="shared" si="38"/>
        <v>0</v>
      </c>
      <c r="DS12">
        <f t="shared" si="39"/>
        <v>0</v>
      </c>
      <c r="DT12">
        <f t="shared" si="40"/>
        <v>0</v>
      </c>
      <c r="DU12">
        <f t="shared" si="41"/>
        <v>0</v>
      </c>
      <c r="DV12">
        <f t="shared" si="42"/>
        <v>0</v>
      </c>
      <c r="DW12">
        <f t="shared" si="43"/>
        <v>0</v>
      </c>
      <c r="DY12">
        <f>SUM(LARGE(DI12:DR12,{1,2,3}))</f>
        <v>22</v>
      </c>
      <c r="DZ12">
        <f>SUM(LARGE(DI12:DR12,{1,2}))</f>
        <v>17.5</v>
      </c>
      <c r="EA12">
        <f>SUM(LARGE(DI12:DR12,{1}))</f>
        <v>9</v>
      </c>
      <c r="EB12">
        <f t="shared" si="44"/>
        <v>16.5</v>
      </c>
      <c r="EC12">
        <f t="shared" si="45"/>
        <v>9</v>
      </c>
      <c r="ED12">
        <f t="shared" si="46"/>
        <v>62</v>
      </c>
      <c r="EE12">
        <f>SUMIFS(LOOKUP!$G$2:$G$797,LOOKUP!$A$2:$A$797,'Scoring sheet'!$C12,LOOKUP!$E$2:$E$797,'Scoring sheet'!ED12)</f>
        <v>46</v>
      </c>
      <c r="EF12">
        <f>SUMIFS(LOOKUP!$B$2:$B$797,LOOKUP!$A$2:$A$797,'Scoring sheet'!$C12,LOOKUP!$E$2:$E$797,'Scoring sheet'!ED12)</f>
        <v>2</v>
      </c>
      <c r="EG12">
        <f>SUMIFS(LOOKUP!$C$2:$C$797,LOOKUP!$A$2:$A$797,'Scoring sheet'!$C12,LOOKUP!$E$2:$E$797,'Scoring sheet'!ED12)</f>
        <v>55</v>
      </c>
      <c r="EH12">
        <f>SUMIFS(LOOKUP!$F$2:$F$797,LOOKUP!$A$2:$A$797,'Scoring sheet'!$C12,LOOKUP!$E$2:$E$797,'Scoring sheet'!ED12)</f>
        <v>16</v>
      </c>
      <c r="EI12" t="str">
        <f>VLOOKUP(EH12,'Scoring points detail'!$H$222:$I$229,2,FALSE)</f>
        <v>16m</v>
      </c>
      <c r="EK12">
        <f t="shared" si="47"/>
        <v>4</v>
      </c>
    </row>
    <row r="13" spans="1:141" x14ac:dyDescent="0.25">
      <c r="A13" t="s">
        <v>60</v>
      </c>
      <c r="B13" t="s">
        <v>25</v>
      </c>
      <c r="C13" t="s">
        <v>17</v>
      </c>
      <c r="D13" s="36">
        <v>1</v>
      </c>
      <c r="E13" s="36">
        <v>52</v>
      </c>
      <c r="F13" s="36" t="s">
        <v>121</v>
      </c>
      <c r="G13" s="37">
        <f>SUMIFS(LOOKUP!$E$2:$E$797,LOOKUP!$A$2:$A$797,'Scoring sheet'!$C13,LOOKUP!$B$2:$B$797,'Scoring sheet'!D13,LOOKUP!$C$2:$C$797,'Scoring sheet'!E13,LOOKUP!$D$2:$D$797,'Scoring sheet'!F13)</f>
        <v>49</v>
      </c>
      <c r="H13" s="29" t="s">
        <v>76</v>
      </c>
      <c r="I13" s="22">
        <v>4</v>
      </c>
      <c r="J13" s="22">
        <v>49</v>
      </c>
      <c r="K13" s="22" t="s">
        <v>121</v>
      </c>
      <c r="L13" s="6">
        <f>SUMIFS(LOOKUP!$E$2:$E$797,LOOKUP!$A$2:$A$797,'Scoring sheet'!$C13,LOOKUP!$B$2:$B$797,'Scoring sheet'!I13,LOOKUP!$C$2:$C$797,'Scoring sheet'!J13,LOOKUP!$D$2:$D$797,'Scoring sheet'!K13)</f>
        <v>46</v>
      </c>
      <c r="M13" s="24">
        <f t="shared" si="23"/>
        <v>3</v>
      </c>
      <c r="N13" s="24">
        <f t="shared" si="0"/>
        <v>49</v>
      </c>
      <c r="O13" s="29" t="s">
        <v>77</v>
      </c>
      <c r="P13" s="6"/>
      <c r="Q13" s="22"/>
      <c r="R13" s="22"/>
      <c r="S13" s="6">
        <f>SUMIFS(LOOKUP!$E$2:$E$797,LOOKUP!$A$2:$A$797,'Scoring sheet'!$C13,LOOKUP!$B$2:$B$797,'Scoring sheet'!P13,LOOKUP!$C$2:$C$797,'Scoring sheet'!Q13,LOOKUP!$D$2:$D$797,'Scoring sheet'!R13)</f>
        <v>0</v>
      </c>
      <c r="T13" s="24">
        <f t="shared" si="24"/>
        <v>0</v>
      </c>
      <c r="U13" s="24">
        <f t="shared" si="1"/>
        <v>49</v>
      </c>
      <c r="V13" s="29" t="s">
        <v>76</v>
      </c>
      <c r="W13" s="6">
        <v>3</v>
      </c>
      <c r="X13" s="22">
        <v>52</v>
      </c>
      <c r="Y13" s="22" t="s">
        <v>121</v>
      </c>
      <c r="Z13" s="6">
        <f>SUMIFS(LOOKUP!$E$2:$E$797,LOOKUP!$A$2:$A$797,'Scoring sheet'!$C13,LOOKUP!$B$2:$B$797,'Scoring sheet'!W13,LOOKUP!$C$2:$C$797,'Scoring sheet'!X13,LOOKUP!$D$2:$D$797,'Scoring sheet'!Y13)</f>
        <v>51</v>
      </c>
      <c r="AA13" s="24">
        <f t="shared" si="25"/>
        <v>8</v>
      </c>
      <c r="AB13" s="24">
        <f t="shared" si="2"/>
        <v>50</v>
      </c>
      <c r="AC13" s="29" t="s">
        <v>76</v>
      </c>
      <c r="AD13" s="6">
        <v>5</v>
      </c>
      <c r="AE13" s="22">
        <v>52</v>
      </c>
      <c r="AF13" s="22" t="s">
        <v>121</v>
      </c>
      <c r="AG13" s="6">
        <f>SUMIFS(LOOKUP!$E$2:$E$797,LOOKUP!$A$2:$A$797,'Scoring sheet'!$C13,LOOKUP!$B$2:$B$797,'Scoring sheet'!AD13,LOOKUP!$C$2:$C$797,'Scoring sheet'!AE13,LOOKUP!$D$2:$D$797,'Scoring sheet'!AF13)</f>
        <v>53</v>
      </c>
      <c r="AH13" s="24">
        <f t="shared" si="26"/>
        <v>9</v>
      </c>
      <c r="AI13" s="24">
        <f t="shared" si="3"/>
        <v>51.5</v>
      </c>
      <c r="AJ13" s="29" t="s">
        <v>77</v>
      </c>
      <c r="AK13" s="6"/>
      <c r="AL13" s="22"/>
      <c r="AM13" s="22"/>
      <c r="AN13" s="6">
        <f>SUMIFS(LOOKUP!$E$2:$E$797,LOOKUP!$A$2:$A$797,'Scoring sheet'!$C13,LOOKUP!$B$2:$B$797,'Scoring sheet'!AK13,LOOKUP!$C$2:$C$797,'Scoring sheet'!AL13,LOOKUP!$D$2:$D$797,'Scoring sheet'!AM13)</f>
        <v>0</v>
      </c>
      <c r="AO13" s="24">
        <f t="shared" si="27"/>
        <v>0</v>
      </c>
      <c r="AP13" s="24">
        <f t="shared" si="4"/>
        <v>51.5</v>
      </c>
      <c r="AQ13" s="29" t="s">
        <v>77</v>
      </c>
      <c r="AR13" s="6">
        <v>2.5</v>
      </c>
      <c r="AS13" s="22">
        <v>52</v>
      </c>
      <c r="AT13" s="22" t="s">
        <v>121</v>
      </c>
      <c r="AU13" s="6">
        <f>SUMIFS(LOOKUP!$E$2:$E$797,LOOKUP!$A$2:$A$797,'Scoring sheet'!$C13,LOOKUP!$B$2:$B$797,'Scoring sheet'!AR13,LOOKUP!$C$2:$C$797,'Scoring sheet'!AS13,LOOKUP!$D$2:$D$797,'Scoring sheet'!AT13)</f>
        <v>50.5</v>
      </c>
      <c r="AV13" s="24">
        <f t="shared" si="28"/>
        <v>5</v>
      </c>
      <c r="AW13" s="24">
        <f t="shared" si="5"/>
        <v>51.5</v>
      </c>
      <c r="AX13" s="29" t="s">
        <v>77</v>
      </c>
      <c r="AY13" s="6"/>
      <c r="AZ13" s="22"/>
      <c r="BA13" s="22"/>
      <c r="BB13" s="6">
        <f>SUMIFS(LOOKUP!$E$2:$E$797,LOOKUP!$A$2:$A$797,'Scoring sheet'!$C13,LOOKUP!$B$2:$B$797,'Scoring sheet'!AY13,LOOKUP!$C$2:$C$797,'Scoring sheet'!AZ13,LOOKUP!$D$2:$D$797,'Scoring sheet'!BA13)</f>
        <v>0</v>
      </c>
      <c r="BC13" s="24">
        <f t="shared" si="29"/>
        <v>0</v>
      </c>
      <c r="BD13" s="24">
        <f t="shared" si="6"/>
        <v>51.5</v>
      </c>
      <c r="BE13" s="29" t="s">
        <v>77</v>
      </c>
      <c r="BF13" s="6"/>
      <c r="BG13" s="22"/>
      <c r="BH13" s="22"/>
      <c r="BI13" s="6">
        <f>SUMIFS(LOOKUP!$E$2:$E$797,LOOKUP!$A$2:$A$797,'Scoring sheet'!$C13,LOOKUP!$B$2:$B$797,'Scoring sheet'!BF13,LOOKUP!$C$2:$C$797,'Scoring sheet'!BG13,LOOKUP!$D$2:$D$797,'Scoring sheet'!BH13)</f>
        <v>0</v>
      </c>
      <c r="BJ13" s="24">
        <f t="shared" si="30"/>
        <v>0</v>
      </c>
      <c r="BK13" s="24">
        <f t="shared" si="7"/>
        <v>51.5</v>
      </c>
      <c r="BL13" s="29" t="s">
        <v>77</v>
      </c>
      <c r="BM13" s="6"/>
      <c r="BN13" s="22"/>
      <c r="BO13" s="22"/>
      <c r="BP13" s="6">
        <f>SUMIFS(LOOKUP!$E$2:$E$797,LOOKUP!$A$2:$A$797,'Scoring sheet'!$C13,LOOKUP!$B$2:$B$797,'Scoring sheet'!BM13,LOOKUP!$C$2:$C$797,'Scoring sheet'!BN13,LOOKUP!$D$2:$D$797,'Scoring sheet'!BO13)</f>
        <v>0</v>
      </c>
      <c r="BQ13" s="24">
        <f t="shared" si="31"/>
        <v>0</v>
      </c>
      <c r="BR13" s="24">
        <f t="shared" si="8"/>
        <v>51.5</v>
      </c>
      <c r="BS13" s="29" t="s">
        <v>77</v>
      </c>
      <c r="BT13" s="6"/>
      <c r="BU13" s="22"/>
      <c r="BV13" s="22"/>
      <c r="BW13" s="6">
        <f>SUMIFS(LOOKUP!$E$2:$E$797,LOOKUP!$A$2:$A$797,'Scoring sheet'!$C13,LOOKUP!$B$2:$B$797,'Scoring sheet'!BT13,LOOKUP!$C$2:$C$797,'Scoring sheet'!BU13,LOOKUP!$D$2:$D$797,'Scoring sheet'!BV13)</f>
        <v>0</v>
      </c>
      <c r="BX13" s="24">
        <f t="shared" si="32"/>
        <v>0</v>
      </c>
      <c r="BY13" s="24">
        <f t="shared" si="9"/>
        <v>51.5</v>
      </c>
      <c r="BZ13" s="29" t="s">
        <v>77</v>
      </c>
      <c r="CA13" s="6"/>
      <c r="CB13" s="22"/>
      <c r="CC13" s="22"/>
      <c r="CD13" s="6">
        <f>SUMIFS(LOOKUP!$E$2:$E$797,LOOKUP!$A$2:$A$797,'Scoring sheet'!$C13,LOOKUP!$B$2:$B$797,'Scoring sheet'!CA13,LOOKUP!$C$2:$C$797,'Scoring sheet'!CB13,LOOKUP!$D$2:$D$797,'Scoring sheet'!CC13)</f>
        <v>0</v>
      </c>
      <c r="CE13" s="24">
        <f t="shared" si="33"/>
        <v>0</v>
      </c>
      <c r="CF13" s="24">
        <f t="shared" si="10"/>
        <v>51.5</v>
      </c>
      <c r="CG13" s="29" t="s">
        <v>77</v>
      </c>
      <c r="CH13" s="6"/>
      <c r="CI13" s="22"/>
      <c r="CJ13" s="22"/>
      <c r="CK13" s="6">
        <f>SUMIFS(LOOKUP!$E$2:$E$797,LOOKUP!$A$2:$A$797,'Scoring sheet'!$C13,LOOKUP!$B$2:$B$797,'Scoring sheet'!CH13,LOOKUP!$C$2:$C$797,'Scoring sheet'!CI13,LOOKUP!$D$2:$D$797,'Scoring sheet'!CJ13)</f>
        <v>0</v>
      </c>
      <c r="CL13" s="24">
        <f t="shared" si="34"/>
        <v>0</v>
      </c>
      <c r="CM13" s="24">
        <f t="shared" si="11"/>
        <v>51.5</v>
      </c>
      <c r="CN13" s="29" t="s">
        <v>77</v>
      </c>
      <c r="CO13" s="6"/>
      <c r="CP13" s="22"/>
      <c r="CQ13" s="22"/>
      <c r="CR13" s="6">
        <f>SUMIFS(LOOKUP!$E$2:$E$797,LOOKUP!$A$2:$A$797,'Scoring sheet'!$C13,LOOKUP!$B$2:$B$797,'Scoring sheet'!CO13,LOOKUP!$C$2:$C$797,'Scoring sheet'!CP13,LOOKUP!$D$2:$D$797,'Scoring sheet'!CQ13)</f>
        <v>0</v>
      </c>
      <c r="CS13" s="24">
        <f t="shared" si="35"/>
        <v>0</v>
      </c>
      <c r="CT13" s="24">
        <f t="shared" si="12"/>
        <v>51.5</v>
      </c>
      <c r="CU13" s="29" t="s">
        <v>77</v>
      </c>
      <c r="CV13" s="6"/>
      <c r="CW13" s="22"/>
      <c r="CX13" s="22"/>
      <c r="CY13" s="6">
        <f>SUMIFS(LOOKUP!$E$2:$E$797,LOOKUP!$A$2:$A$797,'Scoring sheet'!$C13,LOOKUP!$B$2:$B$797,'Scoring sheet'!CV13,LOOKUP!$C$2:$C$797,'Scoring sheet'!CW13,LOOKUP!$D$2:$D$797,'Scoring sheet'!CX13)</f>
        <v>0</v>
      </c>
      <c r="CZ13" s="24">
        <f t="shared" si="36"/>
        <v>0</v>
      </c>
      <c r="DA13" s="24">
        <f t="shared" si="13"/>
        <v>51.5</v>
      </c>
      <c r="DB13" s="29" t="s">
        <v>77</v>
      </c>
      <c r="DC13" s="6"/>
      <c r="DD13" s="22"/>
      <c r="DE13" s="22"/>
      <c r="DF13" s="6">
        <f>SUMIFS(LOOKUP!$E$2:$E$797,LOOKUP!$A$2:$A$797,'Scoring sheet'!$C13,LOOKUP!$B$2:$B$797,'Scoring sheet'!DC13,LOOKUP!$C$2:$C$797,'Scoring sheet'!DD13,LOOKUP!$D$2:$D$797,'Scoring sheet'!DE13)</f>
        <v>0</v>
      </c>
      <c r="DG13" s="24">
        <f t="shared" si="37"/>
        <v>0</v>
      </c>
      <c r="DI13">
        <f t="shared" si="14"/>
        <v>3</v>
      </c>
      <c r="DJ13">
        <f t="shared" si="15"/>
        <v>0</v>
      </c>
      <c r="DK13">
        <f t="shared" si="16"/>
        <v>8</v>
      </c>
      <c r="DL13">
        <f t="shared" si="17"/>
        <v>9</v>
      </c>
      <c r="DM13">
        <f t="shared" si="18"/>
        <v>0</v>
      </c>
      <c r="DN13">
        <f t="shared" si="19"/>
        <v>5</v>
      </c>
      <c r="DO13">
        <f t="shared" si="20"/>
        <v>0</v>
      </c>
      <c r="DP13">
        <f t="shared" si="21"/>
        <v>0</v>
      </c>
      <c r="DQ13">
        <f t="shared" si="22"/>
        <v>0</v>
      </c>
      <c r="DR13">
        <f t="shared" si="38"/>
        <v>0</v>
      </c>
      <c r="DS13">
        <f t="shared" si="39"/>
        <v>0</v>
      </c>
      <c r="DT13">
        <f t="shared" si="40"/>
        <v>0</v>
      </c>
      <c r="DU13">
        <f t="shared" si="41"/>
        <v>0</v>
      </c>
      <c r="DV13">
        <f t="shared" si="42"/>
        <v>0</v>
      </c>
      <c r="DW13">
        <f t="shared" si="43"/>
        <v>0</v>
      </c>
      <c r="DY13">
        <f>SUM(LARGE(DI13:DR13,{1,2,3}))</f>
        <v>22</v>
      </c>
      <c r="DZ13">
        <f>SUM(LARGE(DI13:DR13,{1,2}))</f>
        <v>17</v>
      </c>
      <c r="EA13">
        <f>SUM(LARGE(DI13:DR13,{1}))</f>
        <v>9</v>
      </c>
      <c r="EB13">
        <f t="shared" si="44"/>
        <v>25</v>
      </c>
      <c r="EC13">
        <f t="shared" si="45"/>
        <v>9</v>
      </c>
      <c r="ED13">
        <f t="shared" si="46"/>
        <v>53</v>
      </c>
      <c r="EE13">
        <f>SUMIFS(LOOKUP!$G$2:$G$797,LOOKUP!$A$2:$A$797,'Scoring sheet'!$C13,LOOKUP!$E$2:$E$797,'Scoring sheet'!ED13)</f>
        <v>55</v>
      </c>
      <c r="EF13">
        <f>SUMIFS(LOOKUP!$B$2:$B$797,LOOKUP!$A$2:$A$797,'Scoring sheet'!$C13,LOOKUP!$E$2:$E$797,'Scoring sheet'!ED13)</f>
        <v>5</v>
      </c>
      <c r="EG13">
        <f>SUMIFS(LOOKUP!$C$2:$C$797,LOOKUP!$A$2:$A$797,'Scoring sheet'!$C13,LOOKUP!$E$2:$E$797,'Scoring sheet'!ED13)</f>
        <v>52</v>
      </c>
      <c r="EH13">
        <f>SUMIFS(LOOKUP!$F$2:$F$797,LOOKUP!$A$2:$A$797,'Scoring sheet'!$C13,LOOKUP!$E$2:$E$797,'Scoring sheet'!ED13)</f>
        <v>18</v>
      </c>
      <c r="EI13" t="str">
        <f>VLOOKUP(EH13,'Scoring points detail'!$H$222:$I$229,2,FALSE)</f>
        <v>18m</v>
      </c>
      <c r="EK13">
        <f t="shared" si="47"/>
        <v>4</v>
      </c>
    </row>
    <row r="14" spans="1:141" x14ac:dyDescent="0.25">
      <c r="A14" t="s">
        <v>61</v>
      </c>
      <c r="B14" t="s">
        <v>24</v>
      </c>
      <c r="C14" t="s">
        <v>16</v>
      </c>
      <c r="D14" s="36">
        <v>2</v>
      </c>
      <c r="E14" s="36">
        <v>52</v>
      </c>
      <c r="F14" s="36" t="s">
        <v>8</v>
      </c>
      <c r="G14" s="37">
        <f>SUMIFS(LOOKUP!$E$2:$E$797,LOOKUP!$A$2:$A$797,'Scoring sheet'!$C14,LOOKUP!$B$2:$B$797,'Scoring sheet'!D14,LOOKUP!$C$2:$C$797,'Scoring sheet'!E14,LOOKUP!$D$2:$D$797,'Scoring sheet'!F14)</f>
        <v>56</v>
      </c>
      <c r="H14" s="29" t="s">
        <v>76</v>
      </c>
      <c r="I14" s="22">
        <v>1</v>
      </c>
      <c r="J14" s="22">
        <v>52</v>
      </c>
      <c r="K14" s="22" t="s">
        <v>9</v>
      </c>
      <c r="L14" s="6">
        <f>SUMIFS(LOOKUP!$E$2:$E$797,LOOKUP!$A$2:$A$797,'Scoring sheet'!$C14,LOOKUP!$B$2:$B$797,'Scoring sheet'!I14,LOOKUP!$C$2:$C$797,'Scoring sheet'!J14,LOOKUP!$D$2:$D$797,'Scoring sheet'!K14)</f>
        <v>61</v>
      </c>
      <c r="M14" s="24">
        <f t="shared" si="23"/>
        <v>11</v>
      </c>
      <c r="N14" s="24">
        <f t="shared" si="0"/>
        <v>58.5</v>
      </c>
      <c r="O14" s="29" t="s">
        <v>76</v>
      </c>
      <c r="P14" s="6">
        <v>4</v>
      </c>
      <c r="Q14" s="22">
        <v>52</v>
      </c>
      <c r="R14" s="22" t="s">
        <v>121</v>
      </c>
      <c r="S14" s="6">
        <f>SUMIFS(LOOKUP!$E$2:$E$797,LOOKUP!$A$2:$A$797,'Scoring sheet'!$C14,LOOKUP!$B$2:$B$797,'Scoring sheet'!P14,LOOKUP!$C$2:$C$797,'Scoring sheet'!Q14,LOOKUP!$D$2:$D$797,'Scoring sheet'!R14)</f>
        <v>52</v>
      </c>
      <c r="T14" s="24">
        <f t="shared" si="24"/>
        <v>-0.5</v>
      </c>
      <c r="U14" s="24">
        <f t="shared" si="1"/>
        <v>58.5</v>
      </c>
      <c r="V14" s="29" t="s">
        <v>100</v>
      </c>
      <c r="W14" s="6">
        <v>5</v>
      </c>
      <c r="X14" s="22">
        <v>52</v>
      </c>
      <c r="Y14" s="22" t="s">
        <v>121</v>
      </c>
      <c r="Z14" s="6">
        <f>SUMIFS(LOOKUP!$E$2:$E$797,LOOKUP!$A$2:$A$797,'Scoring sheet'!$C14,LOOKUP!$B$2:$B$797,'Scoring sheet'!W14,LOOKUP!$C$2:$C$797,'Scoring sheet'!X14,LOOKUP!$D$2:$D$797,'Scoring sheet'!Y14)</f>
        <v>53</v>
      </c>
      <c r="AA14" s="24">
        <f t="shared" si="25"/>
        <v>0.5</v>
      </c>
      <c r="AB14" s="24">
        <f t="shared" si="2"/>
        <v>58.5</v>
      </c>
      <c r="AC14" s="29" t="s">
        <v>77</v>
      </c>
      <c r="AD14" s="6"/>
      <c r="AE14" s="22"/>
      <c r="AF14" s="22"/>
      <c r="AG14" s="6">
        <f>SUMIFS(LOOKUP!$E$2:$E$797,LOOKUP!$A$2:$A$797,'Scoring sheet'!$C14,LOOKUP!$B$2:$B$797,'Scoring sheet'!AD14,LOOKUP!$C$2:$C$797,'Scoring sheet'!AE14,LOOKUP!$D$2:$D$797,'Scoring sheet'!AF14)</f>
        <v>0</v>
      </c>
      <c r="AH14" s="24">
        <f t="shared" si="26"/>
        <v>0</v>
      </c>
      <c r="AI14" s="24">
        <f t="shared" si="3"/>
        <v>58.5</v>
      </c>
      <c r="AJ14" s="29" t="s">
        <v>77</v>
      </c>
      <c r="AK14" s="6"/>
      <c r="AL14" s="22"/>
      <c r="AM14" s="22"/>
      <c r="AN14" s="6">
        <f>SUMIFS(LOOKUP!$E$2:$E$797,LOOKUP!$A$2:$A$797,'Scoring sheet'!$C14,LOOKUP!$B$2:$B$797,'Scoring sheet'!AK14,LOOKUP!$C$2:$C$797,'Scoring sheet'!AL14,LOOKUP!$D$2:$D$797,'Scoring sheet'!AM14)</f>
        <v>0</v>
      </c>
      <c r="AO14" s="24">
        <f t="shared" si="27"/>
        <v>0</v>
      </c>
      <c r="AP14" s="24">
        <f t="shared" si="4"/>
        <v>58.5</v>
      </c>
      <c r="AQ14" s="29" t="s">
        <v>76</v>
      </c>
      <c r="AR14" s="6">
        <v>5</v>
      </c>
      <c r="AS14" s="22">
        <v>52</v>
      </c>
      <c r="AT14" s="22" t="s">
        <v>8</v>
      </c>
      <c r="AU14" s="6">
        <f>SUMIFS(LOOKUP!$E$2:$E$797,LOOKUP!$A$2:$A$797,'Scoring sheet'!$C14,LOOKUP!$B$2:$B$797,'Scoring sheet'!AR14,LOOKUP!$C$2:$C$797,'Scoring sheet'!AS14,LOOKUP!$D$2:$D$797,'Scoring sheet'!AT14)</f>
        <v>59</v>
      </c>
      <c r="AV14" s="24">
        <f t="shared" si="28"/>
        <v>6.5</v>
      </c>
      <c r="AW14" s="24">
        <f t="shared" si="5"/>
        <v>58.75</v>
      </c>
      <c r="AX14" s="29" t="s">
        <v>77</v>
      </c>
      <c r="AY14" s="6"/>
      <c r="AZ14" s="22"/>
      <c r="BA14" s="22"/>
      <c r="BB14" s="6">
        <f>SUMIFS(LOOKUP!$E$2:$E$797,LOOKUP!$A$2:$A$797,'Scoring sheet'!$C14,LOOKUP!$B$2:$B$797,'Scoring sheet'!AY14,LOOKUP!$C$2:$C$797,'Scoring sheet'!AZ14,LOOKUP!$D$2:$D$797,'Scoring sheet'!BA14)</f>
        <v>0</v>
      </c>
      <c r="BC14" s="24">
        <f t="shared" si="29"/>
        <v>0</v>
      </c>
      <c r="BD14" s="24">
        <f t="shared" si="6"/>
        <v>58.75</v>
      </c>
      <c r="BE14" s="29" t="s">
        <v>77</v>
      </c>
      <c r="BF14" s="6"/>
      <c r="BG14" s="22"/>
      <c r="BH14" s="22"/>
      <c r="BI14" s="6">
        <f>SUMIFS(LOOKUP!$E$2:$E$797,LOOKUP!$A$2:$A$797,'Scoring sheet'!$C14,LOOKUP!$B$2:$B$797,'Scoring sheet'!BF14,LOOKUP!$C$2:$C$797,'Scoring sheet'!BG14,LOOKUP!$D$2:$D$797,'Scoring sheet'!BH14)</f>
        <v>0</v>
      </c>
      <c r="BJ14" s="24">
        <f t="shared" si="30"/>
        <v>0</v>
      </c>
      <c r="BK14" s="24">
        <f t="shared" si="7"/>
        <v>58.75</v>
      </c>
      <c r="BL14" s="29" t="s">
        <v>77</v>
      </c>
      <c r="BM14" s="6"/>
      <c r="BN14" s="22"/>
      <c r="BO14" s="22"/>
      <c r="BP14" s="6">
        <f>SUMIFS(LOOKUP!$E$2:$E$797,LOOKUP!$A$2:$A$797,'Scoring sheet'!$C14,LOOKUP!$B$2:$B$797,'Scoring sheet'!BM14,LOOKUP!$C$2:$C$797,'Scoring sheet'!BN14,LOOKUP!$D$2:$D$797,'Scoring sheet'!BO14)</f>
        <v>0</v>
      </c>
      <c r="BQ14" s="24">
        <f t="shared" si="31"/>
        <v>0</v>
      </c>
      <c r="BR14" s="24">
        <f t="shared" si="8"/>
        <v>58.75</v>
      </c>
      <c r="BS14" s="29" t="s">
        <v>77</v>
      </c>
      <c r="BT14" s="6"/>
      <c r="BU14" s="22"/>
      <c r="BV14" s="22"/>
      <c r="BW14" s="6">
        <f>SUMIFS(LOOKUP!$E$2:$E$797,LOOKUP!$A$2:$A$797,'Scoring sheet'!$C14,LOOKUP!$B$2:$B$797,'Scoring sheet'!BT14,LOOKUP!$C$2:$C$797,'Scoring sheet'!BU14,LOOKUP!$D$2:$D$797,'Scoring sheet'!BV14)</f>
        <v>0</v>
      </c>
      <c r="BX14" s="24">
        <f t="shared" si="32"/>
        <v>0</v>
      </c>
      <c r="BY14" s="24">
        <f t="shared" si="9"/>
        <v>58.75</v>
      </c>
      <c r="BZ14" s="29" t="s">
        <v>77</v>
      </c>
      <c r="CA14" s="6"/>
      <c r="CB14" s="22"/>
      <c r="CC14" s="22"/>
      <c r="CD14" s="6">
        <f>SUMIFS(LOOKUP!$E$2:$E$797,LOOKUP!$A$2:$A$797,'Scoring sheet'!$C14,LOOKUP!$B$2:$B$797,'Scoring sheet'!CA14,LOOKUP!$C$2:$C$797,'Scoring sheet'!CB14,LOOKUP!$D$2:$D$797,'Scoring sheet'!CC14)</f>
        <v>0</v>
      </c>
      <c r="CE14" s="24">
        <f t="shared" si="33"/>
        <v>0</v>
      </c>
      <c r="CF14" s="24">
        <f t="shared" si="10"/>
        <v>58.75</v>
      </c>
      <c r="CG14" s="29" t="s">
        <v>77</v>
      </c>
      <c r="CH14" s="6"/>
      <c r="CI14" s="22"/>
      <c r="CJ14" s="22"/>
      <c r="CK14" s="6">
        <f>SUMIFS(LOOKUP!$E$2:$E$797,LOOKUP!$A$2:$A$797,'Scoring sheet'!$C14,LOOKUP!$B$2:$B$797,'Scoring sheet'!CH14,LOOKUP!$C$2:$C$797,'Scoring sheet'!CI14,LOOKUP!$D$2:$D$797,'Scoring sheet'!CJ14)</f>
        <v>0</v>
      </c>
      <c r="CL14" s="24">
        <f t="shared" si="34"/>
        <v>0</v>
      </c>
      <c r="CM14" s="24">
        <f t="shared" si="11"/>
        <v>58.75</v>
      </c>
      <c r="CN14" s="29" t="s">
        <v>77</v>
      </c>
      <c r="CO14" s="6"/>
      <c r="CP14" s="22"/>
      <c r="CQ14" s="22"/>
      <c r="CR14" s="6">
        <f>SUMIFS(LOOKUP!$E$2:$E$797,LOOKUP!$A$2:$A$797,'Scoring sheet'!$C14,LOOKUP!$B$2:$B$797,'Scoring sheet'!CO14,LOOKUP!$C$2:$C$797,'Scoring sheet'!CP14,LOOKUP!$D$2:$D$797,'Scoring sheet'!CQ14)</f>
        <v>0</v>
      </c>
      <c r="CS14" s="24">
        <f t="shared" si="35"/>
        <v>0</v>
      </c>
      <c r="CT14" s="24">
        <f t="shared" si="12"/>
        <v>58.75</v>
      </c>
      <c r="CU14" s="29" t="s">
        <v>77</v>
      </c>
      <c r="CV14" s="6"/>
      <c r="CW14" s="22"/>
      <c r="CX14" s="22"/>
      <c r="CY14" s="6">
        <f>SUMIFS(LOOKUP!$E$2:$E$797,LOOKUP!$A$2:$A$797,'Scoring sheet'!$C14,LOOKUP!$B$2:$B$797,'Scoring sheet'!CV14,LOOKUP!$C$2:$C$797,'Scoring sheet'!CW14,LOOKUP!$D$2:$D$797,'Scoring sheet'!CX14)</f>
        <v>0</v>
      </c>
      <c r="CZ14" s="24">
        <f t="shared" si="36"/>
        <v>0</v>
      </c>
      <c r="DA14" s="24">
        <f t="shared" si="13"/>
        <v>58.75</v>
      </c>
      <c r="DB14" s="29" t="s">
        <v>77</v>
      </c>
      <c r="DC14" s="6"/>
      <c r="DD14" s="22"/>
      <c r="DE14" s="22"/>
      <c r="DF14" s="6">
        <f>SUMIFS(LOOKUP!$E$2:$E$797,LOOKUP!$A$2:$A$797,'Scoring sheet'!$C14,LOOKUP!$B$2:$B$797,'Scoring sheet'!DC14,LOOKUP!$C$2:$C$797,'Scoring sheet'!DD14,LOOKUP!$D$2:$D$797,'Scoring sheet'!DE14)</f>
        <v>0</v>
      </c>
      <c r="DG14" s="24">
        <f t="shared" si="37"/>
        <v>0</v>
      </c>
      <c r="DI14">
        <f t="shared" si="14"/>
        <v>11</v>
      </c>
      <c r="DJ14">
        <f t="shared" si="15"/>
        <v>-0.5</v>
      </c>
      <c r="DK14">
        <f t="shared" si="16"/>
        <v>0.5</v>
      </c>
      <c r="DL14">
        <f t="shared" si="17"/>
        <v>0</v>
      </c>
      <c r="DM14">
        <f t="shared" si="18"/>
        <v>0</v>
      </c>
      <c r="DN14">
        <f t="shared" si="19"/>
        <v>6.5</v>
      </c>
      <c r="DO14">
        <f t="shared" si="20"/>
        <v>0</v>
      </c>
      <c r="DP14">
        <f t="shared" si="21"/>
        <v>0</v>
      </c>
      <c r="DQ14">
        <f t="shared" si="22"/>
        <v>0</v>
      </c>
      <c r="DR14">
        <f t="shared" si="38"/>
        <v>0</v>
      </c>
      <c r="DS14">
        <f t="shared" si="39"/>
        <v>0</v>
      </c>
      <c r="DT14">
        <f t="shared" si="40"/>
        <v>0</v>
      </c>
      <c r="DU14">
        <f t="shared" si="41"/>
        <v>0</v>
      </c>
      <c r="DV14">
        <f t="shared" si="42"/>
        <v>0</v>
      </c>
      <c r="DW14">
        <f t="shared" si="43"/>
        <v>0</v>
      </c>
      <c r="DY14">
        <f>SUM(LARGE(DI14:DR14,{1,2,3}))</f>
        <v>18</v>
      </c>
      <c r="DZ14">
        <f>SUM(LARGE(DI14:DR14,{1,2}))</f>
        <v>17.5</v>
      </c>
      <c r="EA14">
        <f>SUM(LARGE(DI14:DR14,{1}))</f>
        <v>11</v>
      </c>
      <c r="EB14">
        <f t="shared" si="44"/>
        <v>17.5</v>
      </c>
      <c r="EC14">
        <f t="shared" si="45"/>
        <v>11</v>
      </c>
      <c r="ED14">
        <f t="shared" si="46"/>
        <v>61</v>
      </c>
      <c r="EE14">
        <f>SUMIFS(LOOKUP!$G$2:$G$797,LOOKUP!$A$2:$A$797,'Scoring sheet'!$C14,LOOKUP!$E$2:$E$797,'Scoring sheet'!ED14)</f>
        <v>47</v>
      </c>
      <c r="EF14">
        <f>SUMIFS(LOOKUP!$B$2:$B$797,LOOKUP!$A$2:$A$797,'Scoring sheet'!$C14,LOOKUP!$E$2:$E$797,'Scoring sheet'!ED14)</f>
        <v>1</v>
      </c>
      <c r="EG14">
        <f>SUMIFS(LOOKUP!$C$2:$C$797,LOOKUP!$A$2:$A$797,'Scoring sheet'!$C14,LOOKUP!$E$2:$E$797,'Scoring sheet'!ED14)</f>
        <v>52</v>
      </c>
      <c r="EH14">
        <f>SUMIFS(LOOKUP!$F$2:$F$797,LOOKUP!$A$2:$A$797,'Scoring sheet'!$C14,LOOKUP!$E$2:$E$797,'Scoring sheet'!ED14)</f>
        <v>14</v>
      </c>
      <c r="EI14" t="str">
        <f>VLOOKUP(EH14,'Scoring points detail'!$H$222:$I$229,2,FALSE)</f>
        <v>14m</v>
      </c>
      <c r="EK14">
        <f t="shared" si="47"/>
        <v>5</v>
      </c>
    </row>
    <row r="15" spans="1:141" x14ac:dyDescent="0.25">
      <c r="A15" t="s">
        <v>62</v>
      </c>
      <c r="B15" t="s">
        <v>24</v>
      </c>
      <c r="C15" t="s">
        <v>16</v>
      </c>
      <c r="D15" s="36">
        <v>4</v>
      </c>
      <c r="E15" s="36">
        <v>40</v>
      </c>
      <c r="F15" s="36" t="s">
        <v>121</v>
      </c>
      <c r="G15" s="37">
        <f>SUMIFS(LOOKUP!$E$2:$E$797,LOOKUP!$A$2:$A$797,'Scoring sheet'!$C15,LOOKUP!$B$2:$B$797,'Scoring sheet'!D15,LOOKUP!$C$2:$C$797,'Scoring sheet'!E15,LOOKUP!$D$2:$D$797,'Scoring sheet'!F15)</f>
        <v>28</v>
      </c>
      <c r="H15" s="29" t="s">
        <v>76</v>
      </c>
      <c r="I15" s="22">
        <v>1</v>
      </c>
      <c r="J15" s="22">
        <v>40</v>
      </c>
      <c r="K15" s="22" t="s">
        <v>121</v>
      </c>
      <c r="L15" s="6">
        <f>SUMIFS(LOOKUP!$E$2:$E$797,LOOKUP!$A$2:$A$797,'Scoring sheet'!$C15,LOOKUP!$B$2:$B$797,'Scoring sheet'!I15,LOOKUP!$C$2:$C$797,'Scoring sheet'!J15,LOOKUP!$D$2:$D$797,'Scoring sheet'!K15)</f>
        <v>25</v>
      </c>
      <c r="M15" s="24">
        <f t="shared" si="23"/>
        <v>3</v>
      </c>
      <c r="N15" s="24">
        <f t="shared" si="0"/>
        <v>28</v>
      </c>
      <c r="O15" s="29" t="s">
        <v>76</v>
      </c>
      <c r="P15" s="6">
        <v>2</v>
      </c>
      <c r="Q15" s="22">
        <v>40</v>
      </c>
      <c r="R15" s="22" t="s">
        <v>121</v>
      </c>
      <c r="S15" s="6">
        <f>SUMIFS(LOOKUP!$E$2:$E$797,LOOKUP!$A$2:$A$797,'Scoring sheet'!$C15,LOOKUP!$B$2:$B$797,'Scoring sheet'!P15,LOOKUP!$C$2:$C$797,'Scoring sheet'!Q15,LOOKUP!$D$2:$D$797,'Scoring sheet'!R15)</f>
        <v>26</v>
      </c>
      <c r="T15" s="24">
        <f t="shared" si="24"/>
        <v>4</v>
      </c>
      <c r="U15" s="24">
        <f t="shared" si="1"/>
        <v>28</v>
      </c>
      <c r="V15" s="29" t="s">
        <v>100</v>
      </c>
      <c r="W15" s="6">
        <v>1</v>
      </c>
      <c r="X15" s="22">
        <v>43</v>
      </c>
      <c r="Y15" s="22" t="s">
        <v>121</v>
      </c>
      <c r="Z15" s="6">
        <f>SUMIFS(LOOKUP!$E$2:$E$797,LOOKUP!$A$2:$A$797,'Scoring sheet'!$C15,LOOKUP!$B$2:$B$797,'Scoring sheet'!W15,LOOKUP!$C$2:$C$797,'Scoring sheet'!X15,LOOKUP!$D$2:$D$797,'Scoring sheet'!Y15)</f>
        <v>31</v>
      </c>
      <c r="AA15" s="24">
        <f t="shared" si="25"/>
        <v>9</v>
      </c>
      <c r="AB15" s="24">
        <f t="shared" si="2"/>
        <v>29.5</v>
      </c>
      <c r="AC15" s="29" t="s">
        <v>77</v>
      </c>
      <c r="AD15" s="6"/>
      <c r="AE15" s="22"/>
      <c r="AF15" s="22"/>
      <c r="AG15" s="6">
        <f>SUMIFS(LOOKUP!$E$2:$E$797,LOOKUP!$A$2:$A$797,'Scoring sheet'!$C15,LOOKUP!$B$2:$B$797,'Scoring sheet'!AD15,LOOKUP!$C$2:$C$797,'Scoring sheet'!AE15,LOOKUP!$D$2:$D$797,'Scoring sheet'!AF15)</f>
        <v>0</v>
      </c>
      <c r="AH15" s="24">
        <f t="shared" si="26"/>
        <v>0</v>
      </c>
      <c r="AI15" s="24">
        <f t="shared" si="3"/>
        <v>29.5</v>
      </c>
      <c r="AJ15" s="29" t="s">
        <v>76</v>
      </c>
      <c r="AK15" s="6">
        <v>2</v>
      </c>
      <c r="AL15" s="22">
        <v>40</v>
      </c>
      <c r="AM15" s="22" t="s">
        <v>121</v>
      </c>
      <c r="AN15" s="6">
        <f>SUMIFS(LOOKUP!$E$2:$E$797,LOOKUP!$A$2:$A$797,'Scoring sheet'!$C15,LOOKUP!$B$2:$B$797,'Scoring sheet'!AK15,LOOKUP!$C$2:$C$797,'Scoring sheet'!AL15,LOOKUP!$D$2:$D$797,'Scoring sheet'!AM15)</f>
        <v>26</v>
      </c>
      <c r="AO15" s="24">
        <f t="shared" si="27"/>
        <v>2.5</v>
      </c>
      <c r="AP15" s="24">
        <f t="shared" si="4"/>
        <v>29.5</v>
      </c>
      <c r="AQ15" s="29" t="s">
        <v>76</v>
      </c>
      <c r="AR15" s="6">
        <v>3</v>
      </c>
      <c r="AS15" s="22">
        <v>43</v>
      </c>
      <c r="AT15" s="22" t="s">
        <v>121</v>
      </c>
      <c r="AU15" s="6">
        <f>SUMIFS(LOOKUP!$E$2:$E$797,LOOKUP!$A$2:$A$797,'Scoring sheet'!$C15,LOOKUP!$B$2:$B$797,'Scoring sheet'!AR15,LOOKUP!$C$2:$C$797,'Scoring sheet'!AS15,LOOKUP!$D$2:$D$797,'Scoring sheet'!AT15)</f>
        <v>33</v>
      </c>
      <c r="AV15" s="24">
        <f t="shared" si="28"/>
        <v>9.5</v>
      </c>
      <c r="AW15" s="24">
        <f t="shared" si="5"/>
        <v>31.25</v>
      </c>
      <c r="AX15" s="29" t="s">
        <v>77</v>
      </c>
      <c r="AY15" s="6"/>
      <c r="AZ15" s="22"/>
      <c r="BA15" s="22"/>
      <c r="BB15" s="6">
        <f>SUMIFS(LOOKUP!$E$2:$E$797,LOOKUP!$A$2:$A$797,'Scoring sheet'!$C15,LOOKUP!$B$2:$B$797,'Scoring sheet'!AY15,LOOKUP!$C$2:$C$797,'Scoring sheet'!AZ15,LOOKUP!$D$2:$D$797,'Scoring sheet'!BA15)</f>
        <v>0</v>
      </c>
      <c r="BC15" s="24">
        <f t="shared" si="29"/>
        <v>0</v>
      </c>
      <c r="BD15" s="24">
        <f t="shared" si="6"/>
        <v>31.25</v>
      </c>
      <c r="BE15" s="29" t="s">
        <v>77</v>
      </c>
      <c r="BF15" s="6"/>
      <c r="BG15" s="22"/>
      <c r="BH15" s="22"/>
      <c r="BI15" s="6">
        <f>SUMIFS(LOOKUP!$E$2:$E$797,LOOKUP!$A$2:$A$797,'Scoring sheet'!$C15,LOOKUP!$B$2:$B$797,'Scoring sheet'!BF15,LOOKUP!$C$2:$C$797,'Scoring sheet'!BG15,LOOKUP!$D$2:$D$797,'Scoring sheet'!BH15)</f>
        <v>0</v>
      </c>
      <c r="BJ15" s="24">
        <f t="shared" si="30"/>
        <v>0</v>
      </c>
      <c r="BK15" s="24">
        <f t="shared" si="7"/>
        <v>31.25</v>
      </c>
      <c r="BL15" s="29" t="s">
        <v>77</v>
      </c>
      <c r="BM15" s="6"/>
      <c r="BN15" s="22"/>
      <c r="BO15" s="22"/>
      <c r="BP15" s="6">
        <f>SUMIFS(LOOKUP!$E$2:$E$797,LOOKUP!$A$2:$A$797,'Scoring sheet'!$C15,LOOKUP!$B$2:$B$797,'Scoring sheet'!BM15,LOOKUP!$C$2:$C$797,'Scoring sheet'!BN15,LOOKUP!$D$2:$D$797,'Scoring sheet'!BO15)</f>
        <v>0</v>
      </c>
      <c r="BQ15" s="24">
        <f t="shared" si="31"/>
        <v>0</v>
      </c>
      <c r="BR15" s="24">
        <f t="shared" si="8"/>
        <v>31.25</v>
      </c>
      <c r="BS15" s="29" t="s">
        <v>77</v>
      </c>
      <c r="BT15" s="6"/>
      <c r="BU15" s="22"/>
      <c r="BV15" s="22"/>
      <c r="BW15" s="6">
        <f>SUMIFS(LOOKUP!$E$2:$E$797,LOOKUP!$A$2:$A$797,'Scoring sheet'!$C15,LOOKUP!$B$2:$B$797,'Scoring sheet'!BT15,LOOKUP!$C$2:$C$797,'Scoring sheet'!BU15,LOOKUP!$D$2:$D$797,'Scoring sheet'!BV15)</f>
        <v>0</v>
      </c>
      <c r="BX15" s="24">
        <f t="shared" si="32"/>
        <v>0</v>
      </c>
      <c r="BY15" s="24">
        <f t="shared" si="9"/>
        <v>31.25</v>
      </c>
      <c r="BZ15" s="29" t="s">
        <v>77</v>
      </c>
      <c r="CA15" s="6"/>
      <c r="CB15" s="22"/>
      <c r="CC15" s="22"/>
      <c r="CD15" s="6">
        <f>SUMIFS(LOOKUP!$E$2:$E$797,LOOKUP!$A$2:$A$797,'Scoring sheet'!$C15,LOOKUP!$B$2:$B$797,'Scoring sheet'!CA15,LOOKUP!$C$2:$C$797,'Scoring sheet'!CB15,LOOKUP!$D$2:$D$797,'Scoring sheet'!CC15)</f>
        <v>0</v>
      </c>
      <c r="CE15" s="24">
        <f t="shared" si="33"/>
        <v>0</v>
      </c>
      <c r="CF15" s="24">
        <f t="shared" si="10"/>
        <v>31.25</v>
      </c>
      <c r="CG15" s="29" t="s">
        <v>77</v>
      </c>
      <c r="CH15" s="6"/>
      <c r="CI15" s="22"/>
      <c r="CJ15" s="22"/>
      <c r="CK15" s="6">
        <f>SUMIFS(LOOKUP!$E$2:$E$797,LOOKUP!$A$2:$A$797,'Scoring sheet'!$C15,LOOKUP!$B$2:$B$797,'Scoring sheet'!CH15,LOOKUP!$C$2:$C$797,'Scoring sheet'!CI15,LOOKUP!$D$2:$D$797,'Scoring sheet'!CJ15)</f>
        <v>0</v>
      </c>
      <c r="CL15" s="24">
        <f t="shared" si="34"/>
        <v>0</v>
      </c>
      <c r="CM15" s="24">
        <f t="shared" si="11"/>
        <v>31.25</v>
      </c>
      <c r="CN15" s="29" t="s">
        <v>77</v>
      </c>
      <c r="CO15" s="6"/>
      <c r="CP15" s="22"/>
      <c r="CQ15" s="22"/>
      <c r="CR15" s="6">
        <f>SUMIFS(LOOKUP!$E$2:$E$797,LOOKUP!$A$2:$A$797,'Scoring sheet'!$C15,LOOKUP!$B$2:$B$797,'Scoring sheet'!CO15,LOOKUP!$C$2:$C$797,'Scoring sheet'!CP15,LOOKUP!$D$2:$D$797,'Scoring sheet'!CQ15)</f>
        <v>0</v>
      </c>
      <c r="CS15" s="24">
        <f t="shared" si="35"/>
        <v>0</v>
      </c>
      <c r="CT15" s="24">
        <f t="shared" si="12"/>
        <v>31.25</v>
      </c>
      <c r="CU15" s="29" t="s">
        <v>77</v>
      </c>
      <c r="CV15" s="6"/>
      <c r="CW15" s="22"/>
      <c r="CX15" s="22"/>
      <c r="CY15" s="6">
        <f>SUMIFS(LOOKUP!$E$2:$E$797,LOOKUP!$A$2:$A$797,'Scoring sheet'!$C15,LOOKUP!$B$2:$B$797,'Scoring sheet'!CV15,LOOKUP!$C$2:$C$797,'Scoring sheet'!CW15,LOOKUP!$D$2:$D$797,'Scoring sheet'!CX15)</f>
        <v>0</v>
      </c>
      <c r="CZ15" s="24">
        <f t="shared" si="36"/>
        <v>0</v>
      </c>
      <c r="DA15" s="24">
        <f t="shared" si="13"/>
        <v>31.25</v>
      </c>
      <c r="DB15" s="29" t="s">
        <v>77</v>
      </c>
      <c r="DC15" s="6"/>
      <c r="DD15" s="22"/>
      <c r="DE15" s="22"/>
      <c r="DF15" s="6">
        <f>SUMIFS(LOOKUP!$E$2:$E$797,LOOKUP!$A$2:$A$797,'Scoring sheet'!$C15,LOOKUP!$B$2:$B$797,'Scoring sheet'!DC15,LOOKUP!$C$2:$C$797,'Scoring sheet'!DD15,LOOKUP!$D$2:$D$797,'Scoring sheet'!DE15)</f>
        <v>0</v>
      </c>
      <c r="DG15" s="24">
        <f t="shared" si="37"/>
        <v>0</v>
      </c>
      <c r="DI15">
        <f t="shared" si="14"/>
        <v>3</v>
      </c>
      <c r="DJ15">
        <f t="shared" si="15"/>
        <v>4</v>
      </c>
      <c r="DK15">
        <f t="shared" si="16"/>
        <v>9</v>
      </c>
      <c r="DL15">
        <f t="shared" si="17"/>
        <v>0</v>
      </c>
      <c r="DM15">
        <f t="shared" si="18"/>
        <v>2.5</v>
      </c>
      <c r="DN15">
        <f t="shared" si="19"/>
        <v>9.5</v>
      </c>
      <c r="DO15">
        <f t="shared" si="20"/>
        <v>0</v>
      </c>
      <c r="DP15">
        <f t="shared" si="21"/>
        <v>0</v>
      </c>
      <c r="DQ15">
        <f t="shared" si="22"/>
        <v>0</v>
      </c>
      <c r="DR15">
        <f t="shared" si="38"/>
        <v>0</v>
      </c>
      <c r="DS15">
        <f t="shared" si="39"/>
        <v>0</v>
      </c>
      <c r="DT15">
        <f t="shared" si="40"/>
        <v>0</v>
      </c>
      <c r="DU15">
        <f t="shared" si="41"/>
        <v>0</v>
      </c>
      <c r="DV15">
        <f t="shared" si="42"/>
        <v>0</v>
      </c>
      <c r="DW15">
        <f t="shared" si="43"/>
        <v>0</v>
      </c>
      <c r="DY15">
        <f>SUM(LARGE(DI15:DR15,{1,2,3}))</f>
        <v>22.5</v>
      </c>
      <c r="DZ15">
        <f>SUM(LARGE(DI15:DR15,{1,2}))</f>
        <v>18.5</v>
      </c>
      <c r="EA15">
        <f>SUM(LARGE(DI15:DR15,{1}))</f>
        <v>9.5</v>
      </c>
      <c r="EB15">
        <f t="shared" si="44"/>
        <v>28</v>
      </c>
      <c r="EC15">
        <f t="shared" si="45"/>
        <v>9.5</v>
      </c>
      <c r="ED15">
        <f t="shared" si="46"/>
        <v>33</v>
      </c>
      <c r="EE15">
        <f>SUMIFS(LOOKUP!$G$2:$G$797,LOOKUP!$A$2:$A$797,'Scoring sheet'!$C15,LOOKUP!$E$2:$E$797,'Scoring sheet'!ED15)</f>
        <v>75</v>
      </c>
      <c r="EF15">
        <f>SUMIFS(LOOKUP!$B$2:$B$797,LOOKUP!$A$2:$A$797,'Scoring sheet'!$C15,LOOKUP!$E$2:$E$797,'Scoring sheet'!ED15)</f>
        <v>3</v>
      </c>
      <c r="EG15">
        <f>SUMIFS(LOOKUP!$C$2:$C$797,LOOKUP!$A$2:$A$797,'Scoring sheet'!$C15,LOOKUP!$E$2:$E$797,'Scoring sheet'!ED15)</f>
        <v>43</v>
      </c>
      <c r="EH15">
        <f>SUMIFS(LOOKUP!$F$2:$F$797,LOOKUP!$A$2:$A$797,'Scoring sheet'!$C15,LOOKUP!$E$2:$E$797,'Scoring sheet'!ED15)</f>
        <v>18</v>
      </c>
      <c r="EI15" t="str">
        <f>VLOOKUP(EH15,'Scoring points detail'!$H$222:$I$229,2,FALSE)</f>
        <v>18m</v>
      </c>
      <c r="EK15">
        <f t="shared" si="47"/>
        <v>5</v>
      </c>
    </row>
    <row r="16" spans="1:141" x14ac:dyDescent="0.25">
      <c r="A16" t="s">
        <v>63</v>
      </c>
      <c r="B16" t="s">
        <v>24</v>
      </c>
      <c r="C16" t="s">
        <v>17</v>
      </c>
      <c r="D16" s="36">
        <v>4</v>
      </c>
      <c r="E16" s="36">
        <v>55</v>
      </c>
      <c r="F16" s="36" t="s">
        <v>9</v>
      </c>
      <c r="G16" s="37">
        <f>SUMIFS(LOOKUP!$E$2:$E$797,LOOKUP!$A$2:$A$797,'Scoring sheet'!$C16,LOOKUP!$B$2:$B$797,'Scoring sheet'!D16,LOOKUP!$C$2:$C$797,'Scoring sheet'!E16,LOOKUP!$D$2:$D$797,'Scoring sheet'!F16)</f>
        <v>70</v>
      </c>
      <c r="H16" s="29" t="s">
        <v>76</v>
      </c>
      <c r="I16" s="22">
        <v>3</v>
      </c>
      <c r="J16" s="22">
        <v>55</v>
      </c>
      <c r="K16" s="22" t="s">
        <v>9</v>
      </c>
      <c r="L16" s="6">
        <f>SUMIFS(LOOKUP!$E$2:$E$797,LOOKUP!$A$2:$A$797,'Scoring sheet'!$C16,LOOKUP!$B$2:$B$797,'Scoring sheet'!I16,LOOKUP!$C$2:$C$797,'Scoring sheet'!J16,LOOKUP!$D$2:$D$797,'Scoring sheet'!K16)</f>
        <v>69</v>
      </c>
      <c r="M16" s="24">
        <f t="shared" si="23"/>
        <v>5</v>
      </c>
      <c r="N16" s="24">
        <f t="shared" si="0"/>
        <v>70</v>
      </c>
      <c r="O16" s="29" t="s">
        <v>76</v>
      </c>
      <c r="P16" s="6">
        <v>4</v>
      </c>
      <c r="Q16" s="22">
        <v>55</v>
      </c>
      <c r="R16" s="22" t="s">
        <v>8</v>
      </c>
      <c r="S16" s="6">
        <f>SUMIFS(LOOKUP!$E$2:$E$797,LOOKUP!$A$2:$A$797,'Scoring sheet'!$C16,LOOKUP!$B$2:$B$797,'Scoring sheet'!P16,LOOKUP!$C$2:$C$797,'Scoring sheet'!Q16,LOOKUP!$D$2:$D$797,'Scoring sheet'!R16)</f>
        <v>64</v>
      </c>
      <c r="T16" s="24">
        <f t="shared" si="24"/>
        <v>0</v>
      </c>
      <c r="U16" s="24">
        <f t="shared" si="1"/>
        <v>70</v>
      </c>
      <c r="V16" s="29" t="s">
        <v>100</v>
      </c>
      <c r="W16" s="6">
        <v>2</v>
      </c>
      <c r="X16" s="22">
        <v>55</v>
      </c>
      <c r="Y16" s="22" t="s">
        <v>9</v>
      </c>
      <c r="Z16" s="6">
        <f>SUMIFS(LOOKUP!$E$2:$E$797,LOOKUP!$A$2:$A$797,'Scoring sheet'!$C16,LOOKUP!$B$2:$B$797,'Scoring sheet'!W16,LOOKUP!$C$2:$C$797,'Scoring sheet'!X16,LOOKUP!$D$2:$D$797,'Scoring sheet'!Y16)</f>
        <v>68</v>
      </c>
      <c r="AA16" s="24">
        <f t="shared" si="25"/>
        <v>4</v>
      </c>
      <c r="AB16" s="24">
        <f t="shared" si="2"/>
        <v>70</v>
      </c>
      <c r="AC16" s="29" t="s">
        <v>77</v>
      </c>
      <c r="AD16" s="6"/>
      <c r="AE16" s="22"/>
      <c r="AF16" s="22"/>
      <c r="AG16" s="6">
        <f>SUMIFS(LOOKUP!$E$2:$E$797,LOOKUP!$A$2:$A$797,'Scoring sheet'!$C16,LOOKUP!$B$2:$B$797,'Scoring sheet'!AD16,LOOKUP!$C$2:$C$797,'Scoring sheet'!AE16,LOOKUP!$D$2:$D$797,'Scoring sheet'!AF16)</f>
        <v>0</v>
      </c>
      <c r="AH16" s="24">
        <f t="shared" si="26"/>
        <v>0</v>
      </c>
      <c r="AI16" s="24">
        <f t="shared" si="3"/>
        <v>70</v>
      </c>
      <c r="AJ16" s="29" t="s">
        <v>76</v>
      </c>
      <c r="AK16" s="6">
        <v>2</v>
      </c>
      <c r="AL16" s="22">
        <v>55</v>
      </c>
      <c r="AM16" s="22" t="s">
        <v>9</v>
      </c>
      <c r="AN16" s="6">
        <f>SUMIFS(LOOKUP!$E$2:$E$797,LOOKUP!$A$2:$A$797,'Scoring sheet'!$C16,LOOKUP!$B$2:$B$797,'Scoring sheet'!AK16,LOOKUP!$C$2:$C$797,'Scoring sheet'!AL16,LOOKUP!$D$2:$D$797,'Scoring sheet'!AM16)</f>
        <v>68</v>
      </c>
      <c r="AO16" s="24">
        <f t="shared" si="27"/>
        <v>4</v>
      </c>
      <c r="AP16" s="24">
        <f t="shared" si="4"/>
        <v>70</v>
      </c>
      <c r="AQ16" s="29" t="s">
        <v>76</v>
      </c>
      <c r="AR16" s="6">
        <v>2</v>
      </c>
      <c r="AS16" s="22">
        <v>55</v>
      </c>
      <c r="AT16" s="22" t="s">
        <v>9</v>
      </c>
      <c r="AU16" s="6">
        <f>SUMIFS(LOOKUP!$E$2:$E$797,LOOKUP!$A$2:$A$797,'Scoring sheet'!$C16,LOOKUP!$B$2:$B$797,'Scoring sheet'!AR16,LOOKUP!$C$2:$C$797,'Scoring sheet'!AS16,LOOKUP!$D$2:$D$797,'Scoring sheet'!AT16)</f>
        <v>68</v>
      </c>
      <c r="AV16" s="24">
        <f t="shared" si="28"/>
        <v>4</v>
      </c>
      <c r="AW16" s="24">
        <f t="shared" si="5"/>
        <v>70</v>
      </c>
      <c r="AX16" s="29" t="s">
        <v>77</v>
      </c>
      <c r="AY16" s="6"/>
      <c r="AZ16" s="22"/>
      <c r="BA16" s="22"/>
      <c r="BB16" s="6">
        <f>SUMIFS(LOOKUP!$E$2:$E$797,LOOKUP!$A$2:$A$797,'Scoring sheet'!$C16,LOOKUP!$B$2:$B$797,'Scoring sheet'!AY16,LOOKUP!$C$2:$C$797,'Scoring sheet'!AZ16,LOOKUP!$D$2:$D$797,'Scoring sheet'!BA16)</f>
        <v>0</v>
      </c>
      <c r="BC16" s="24">
        <f t="shared" si="29"/>
        <v>0</v>
      </c>
      <c r="BD16" s="24">
        <f t="shared" si="6"/>
        <v>70</v>
      </c>
      <c r="BE16" s="29" t="s">
        <v>77</v>
      </c>
      <c r="BF16" s="6"/>
      <c r="BG16" s="22"/>
      <c r="BH16" s="22"/>
      <c r="BI16" s="6">
        <f>SUMIFS(LOOKUP!$E$2:$E$797,LOOKUP!$A$2:$A$797,'Scoring sheet'!$C16,LOOKUP!$B$2:$B$797,'Scoring sheet'!BF16,LOOKUP!$C$2:$C$797,'Scoring sheet'!BG16,LOOKUP!$D$2:$D$797,'Scoring sheet'!BH16)</f>
        <v>0</v>
      </c>
      <c r="BJ16" s="24">
        <f t="shared" si="30"/>
        <v>0</v>
      </c>
      <c r="BK16" s="24">
        <f t="shared" si="7"/>
        <v>70</v>
      </c>
      <c r="BL16" s="29" t="s">
        <v>77</v>
      </c>
      <c r="BM16" s="6"/>
      <c r="BN16" s="22"/>
      <c r="BO16" s="22"/>
      <c r="BP16" s="6">
        <f>SUMIFS(LOOKUP!$E$2:$E$797,LOOKUP!$A$2:$A$797,'Scoring sheet'!$C16,LOOKUP!$B$2:$B$797,'Scoring sheet'!BM16,LOOKUP!$C$2:$C$797,'Scoring sheet'!BN16,LOOKUP!$D$2:$D$797,'Scoring sheet'!BO16)</f>
        <v>0</v>
      </c>
      <c r="BQ16" s="24">
        <f t="shared" si="31"/>
        <v>0</v>
      </c>
      <c r="BR16" s="24">
        <f t="shared" si="8"/>
        <v>70</v>
      </c>
      <c r="BS16" s="29" t="s">
        <v>77</v>
      </c>
      <c r="BT16" s="6"/>
      <c r="BU16" s="22"/>
      <c r="BV16" s="22"/>
      <c r="BW16" s="6">
        <f>SUMIFS(LOOKUP!$E$2:$E$797,LOOKUP!$A$2:$A$797,'Scoring sheet'!$C16,LOOKUP!$B$2:$B$797,'Scoring sheet'!BT16,LOOKUP!$C$2:$C$797,'Scoring sheet'!BU16,LOOKUP!$D$2:$D$797,'Scoring sheet'!BV16)</f>
        <v>0</v>
      </c>
      <c r="BX16" s="24">
        <f t="shared" si="32"/>
        <v>0</v>
      </c>
      <c r="BY16" s="24">
        <f t="shared" si="9"/>
        <v>70</v>
      </c>
      <c r="BZ16" s="29" t="s">
        <v>77</v>
      </c>
      <c r="CA16" s="6"/>
      <c r="CB16" s="22"/>
      <c r="CC16" s="22"/>
      <c r="CD16" s="6">
        <f>SUMIFS(LOOKUP!$E$2:$E$797,LOOKUP!$A$2:$A$797,'Scoring sheet'!$C16,LOOKUP!$B$2:$B$797,'Scoring sheet'!CA16,LOOKUP!$C$2:$C$797,'Scoring sheet'!CB16,LOOKUP!$D$2:$D$797,'Scoring sheet'!CC16)</f>
        <v>0</v>
      </c>
      <c r="CE16" s="24">
        <f t="shared" si="33"/>
        <v>0</v>
      </c>
      <c r="CF16" s="24">
        <f t="shared" si="10"/>
        <v>70</v>
      </c>
      <c r="CG16" s="29" t="s">
        <v>77</v>
      </c>
      <c r="CH16" s="6"/>
      <c r="CI16" s="22"/>
      <c r="CJ16" s="22"/>
      <c r="CK16" s="6">
        <f>SUMIFS(LOOKUP!$E$2:$E$797,LOOKUP!$A$2:$A$797,'Scoring sheet'!$C16,LOOKUP!$B$2:$B$797,'Scoring sheet'!CH16,LOOKUP!$C$2:$C$797,'Scoring sheet'!CI16,LOOKUP!$D$2:$D$797,'Scoring sheet'!CJ16)</f>
        <v>0</v>
      </c>
      <c r="CL16" s="24">
        <f t="shared" si="34"/>
        <v>0</v>
      </c>
      <c r="CM16" s="24">
        <f t="shared" si="11"/>
        <v>70</v>
      </c>
      <c r="CN16" s="29" t="s">
        <v>77</v>
      </c>
      <c r="CO16" s="6"/>
      <c r="CP16" s="22"/>
      <c r="CQ16" s="22"/>
      <c r="CR16" s="6">
        <f>SUMIFS(LOOKUP!$E$2:$E$797,LOOKUP!$A$2:$A$797,'Scoring sheet'!$C16,LOOKUP!$B$2:$B$797,'Scoring sheet'!CO16,LOOKUP!$C$2:$C$797,'Scoring sheet'!CP16,LOOKUP!$D$2:$D$797,'Scoring sheet'!CQ16)</f>
        <v>0</v>
      </c>
      <c r="CS16" s="24">
        <f t="shared" si="35"/>
        <v>0</v>
      </c>
      <c r="CT16" s="24">
        <f t="shared" si="12"/>
        <v>70</v>
      </c>
      <c r="CU16" s="29" t="s">
        <v>77</v>
      </c>
      <c r="CV16" s="6"/>
      <c r="CW16" s="22"/>
      <c r="CX16" s="22"/>
      <c r="CY16" s="6">
        <f>SUMIFS(LOOKUP!$E$2:$E$797,LOOKUP!$A$2:$A$797,'Scoring sheet'!$C16,LOOKUP!$B$2:$B$797,'Scoring sheet'!CV16,LOOKUP!$C$2:$C$797,'Scoring sheet'!CW16,LOOKUP!$D$2:$D$797,'Scoring sheet'!CX16)</f>
        <v>0</v>
      </c>
      <c r="CZ16" s="24">
        <f t="shared" si="36"/>
        <v>0</v>
      </c>
      <c r="DA16" s="24">
        <f t="shared" si="13"/>
        <v>70</v>
      </c>
      <c r="DB16" s="29" t="s">
        <v>77</v>
      </c>
      <c r="DC16" s="6"/>
      <c r="DD16" s="22"/>
      <c r="DE16" s="22"/>
      <c r="DF16" s="6">
        <f>SUMIFS(LOOKUP!$E$2:$E$797,LOOKUP!$A$2:$A$797,'Scoring sheet'!$C16,LOOKUP!$B$2:$B$797,'Scoring sheet'!DC16,LOOKUP!$C$2:$C$797,'Scoring sheet'!DD16,LOOKUP!$D$2:$D$797,'Scoring sheet'!DE16)</f>
        <v>0</v>
      </c>
      <c r="DG16" s="24">
        <f t="shared" si="37"/>
        <v>0</v>
      </c>
      <c r="DI16">
        <f t="shared" si="14"/>
        <v>5</v>
      </c>
      <c r="DJ16">
        <f t="shared" si="15"/>
        <v>0</v>
      </c>
      <c r="DK16">
        <f t="shared" si="16"/>
        <v>4</v>
      </c>
      <c r="DL16">
        <f t="shared" si="17"/>
        <v>0</v>
      </c>
      <c r="DM16">
        <f t="shared" si="18"/>
        <v>4</v>
      </c>
      <c r="DN16">
        <f t="shared" si="19"/>
        <v>4</v>
      </c>
      <c r="DO16">
        <f t="shared" si="20"/>
        <v>0</v>
      </c>
      <c r="DP16">
        <f t="shared" si="21"/>
        <v>0</v>
      </c>
      <c r="DQ16">
        <f t="shared" si="22"/>
        <v>0</v>
      </c>
      <c r="DR16">
        <f t="shared" si="38"/>
        <v>0</v>
      </c>
      <c r="DS16">
        <f t="shared" si="39"/>
        <v>0</v>
      </c>
      <c r="DT16">
        <f t="shared" si="40"/>
        <v>0</v>
      </c>
      <c r="DU16">
        <f t="shared" si="41"/>
        <v>0</v>
      </c>
      <c r="DV16">
        <f t="shared" si="42"/>
        <v>0</v>
      </c>
      <c r="DW16">
        <f t="shared" si="43"/>
        <v>0</v>
      </c>
      <c r="DY16">
        <f>SUM(LARGE(DI16:DR16,{1,2,3}))</f>
        <v>13</v>
      </c>
      <c r="DZ16">
        <f>SUM(LARGE(DI16:DR16,{1,2}))</f>
        <v>9</v>
      </c>
      <c r="EA16">
        <f>SUM(LARGE(DI16:DR16,{1}))</f>
        <v>5</v>
      </c>
      <c r="EB16">
        <f t="shared" si="44"/>
        <v>17</v>
      </c>
      <c r="EC16">
        <f t="shared" si="45"/>
        <v>5</v>
      </c>
      <c r="ED16">
        <f t="shared" si="46"/>
        <v>69</v>
      </c>
      <c r="EE16">
        <f>SUMIFS(LOOKUP!$G$2:$G$797,LOOKUP!$A$2:$A$797,'Scoring sheet'!$C16,LOOKUP!$E$2:$E$797,'Scoring sheet'!ED16)</f>
        <v>39</v>
      </c>
      <c r="EF16">
        <f>SUMIFS(LOOKUP!$B$2:$B$797,LOOKUP!$A$2:$A$797,'Scoring sheet'!$C16,LOOKUP!$E$2:$E$797,'Scoring sheet'!ED16)</f>
        <v>3</v>
      </c>
      <c r="EG16">
        <f>SUMIFS(LOOKUP!$C$2:$C$797,LOOKUP!$A$2:$A$797,'Scoring sheet'!$C16,LOOKUP!$E$2:$E$797,'Scoring sheet'!ED16)</f>
        <v>55</v>
      </c>
      <c r="EH16">
        <f>SUMIFS(LOOKUP!$F$2:$F$797,LOOKUP!$A$2:$A$797,'Scoring sheet'!$C16,LOOKUP!$E$2:$E$797,'Scoring sheet'!ED16)</f>
        <v>14</v>
      </c>
      <c r="EI16" t="str">
        <f>VLOOKUP(EH16,'Scoring points detail'!$H$222:$I$229,2,FALSE)</f>
        <v>14m</v>
      </c>
      <c r="EK16">
        <f t="shared" si="47"/>
        <v>-1</v>
      </c>
    </row>
    <row r="17" spans="1:141" x14ac:dyDescent="0.25">
      <c r="A17" t="s">
        <v>94</v>
      </c>
      <c r="B17" t="s">
        <v>24</v>
      </c>
      <c r="C17" t="s">
        <v>17</v>
      </c>
      <c r="D17" s="36">
        <v>3</v>
      </c>
      <c r="E17" s="36">
        <v>55</v>
      </c>
      <c r="F17" s="36" t="s">
        <v>9</v>
      </c>
      <c r="G17" s="37">
        <f>SUMIFS(LOOKUP!$E$2:$E$797,LOOKUP!$A$2:$A$797,'Scoring sheet'!$C17,LOOKUP!$B$2:$B$797,'Scoring sheet'!D17,LOOKUP!$C$2:$C$797,'Scoring sheet'!E17,LOOKUP!$D$2:$D$797,'Scoring sheet'!F17)</f>
        <v>69</v>
      </c>
      <c r="H17" s="29" t="s">
        <v>76</v>
      </c>
      <c r="I17" s="22">
        <v>2.5</v>
      </c>
      <c r="J17" s="22">
        <v>55</v>
      </c>
      <c r="K17" s="22" t="s">
        <v>9</v>
      </c>
      <c r="L17" s="6">
        <f>SUMIFS(LOOKUP!$E$2:$E$797,LOOKUP!$A$2:$A$797,'Scoring sheet'!$C17,LOOKUP!$B$2:$B$797,'Scoring sheet'!I17,LOOKUP!$C$2:$C$797,'Scoring sheet'!J17,LOOKUP!$D$2:$D$797,'Scoring sheet'!K17)</f>
        <v>68.5</v>
      </c>
      <c r="M17" s="24">
        <f t="shared" si="23"/>
        <v>5.5</v>
      </c>
      <c r="N17" s="24">
        <f t="shared" si="0"/>
        <v>69</v>
      </c>
      <c r="O17" s="29" t="s">
        <v>76</v>
      </c>
      <c r="P17" s="6">
        <v>4</v>
      </c>
      <c r="Q17" s="22">
        <v>55</v>
      </c>
      <c r="R17" s="22" t="s">
        <v>8</v>
      </c>
      <c r="S17" s="6">
        <f>SUMIFS(LOOKUP!$E$2:$E$797,LOOKUP!$A$2:$A$797,'Scoring sheet'!$C17,LOOKUP!$B$2:$B$797,'Scoring sheet'!P17,LOOKUP!$C$2:$C$797,'Scoring sheet'!Q17,LOOKUP!$D$2:$D$797,'Scoring sheet'!R17)</f>
        <v>64</v>
      </c>
      <c r="T17" s="24">
        <f t="shared" si="24"/>
        <v>1</v>
      </c>
      <c r="U17" s="24">
        <f t="shared" si="1"/>
        <v>69</v>
      </c>
      <c r="V17" s="29" t="s">
        <v>100</v>
      </c>
      <c r="W17" s="6">
        <v>1</v>
      </c>
      <c r="X17" s="22">
        <v>55</v>
      </c>
      <c r="Y17" s="22" t="s">
        <v>8</v>
      </c>
      <c r="Z17" s="6">
        <f>SUMIFS(LOOKUP!$E$2:$E$797,LOOKUP!$A$2:$A$797,'Scoring sheet'!$C17,LOOKUP!$B$2:$B$797,'Scoring sheet'!W17,LOOKUP!$C$2:$C$797,'Scoring sheet'!X17,LOOKUP!$D$2:$D$797,'Scoring sheet'!Y17)</f>
        <v>61</v>
      </c>
      <c r="AA17" s="24">
        <f t="shared" si="25"/>
        <v>-2</v>
      </c>
      <c r="AB17" s="24">
        <f t="shared" si="2"/>
        <v>69</v>
      </c>
      <c r="AC17" s="29" t="s">
        <v>76</v>
      </c>
      <c r="AD17" s="6">
        <v>3</v>
      </c>
      <c r="AE17" s="22">
        <v>55</v>
      </c>
      <c r="AF17" s="22" t="s">
        <v>8</v>
      </c>
      <c r="AG17" s="6">
        <f>SUMIFS(LOOKUP!$E$2:$E$797,LOOKUP!$A$2:$A$797,'Scoring sheet'!$C17,LOOKUP!$B$2:$B$797,'Scoring sheet'!AD17,LOOKUP!$C$2:$C$797,'Scoring sheet'!AE17,LOOKUP!$D$2:$D$797,'Scoring sheet'!AF17)</f>
        <v>63</v>
      </c>
      <c r="AH17" s="24">
        <f t="shared" si="26"/>
        <v>0</v>
      </c>
      <c r="AI17" s="24">
        <f t="shared" si="3"/>
        <v>69</v>
      </c>
      <c r="AJ17" s="29" t="s">
        <v>76</v>
      </c>
      <c r="AK17" s="6">
        <v>3</v>
      </c>
      <c r="AL17" s="22">
        <v>55</v>
      </c>
      <c r="AM17" s="22" t="s">
        <v>8</v>
      </c>
      <c r="AN17" s="6">
        <f>SUMIFS(LOOKUP!$E$2:$E$797,LOOKUP!$A$2:$A$797,'Scoring sheet'!$C17,LOOKUP!$B$2:$B$797,'Scoring sheet'!AK17,LOOKUP!$C$2:$C$797,'Scoring sheet'!AL17,LOOKUP!$D$2:$D$797,'Scoring sheet'!AM17)</f>
        <v>63</v>
      </c>
      <c r="AO17" s="24">
        <f t="shared" si="27"/>
        <v>0</v>
      </c>
      <c r="AP17" s="24">
        <f t="shared" si="4"/>
        <v>69</v>
      </c>
      <c r="AQ17" s="29" t="s">
        <v>76</v>
      </c>
      <c r="AR17" s="6">
        <v>5.5</v>
      </c>
      <c r="AS17" s="22">
        <v>55</v>
      </c>
      <c r="AT17" s="22" t="s">
        <v>8</v>
      </c>
      <c r="AU17" s="6">
        <f>SUMIFS(LOOKUP!$E$2:$E$797,LOOKUP!$A$2:$A$797,'Scoring sheet'!$C17,LOOKUP!$B$2:$B$797,'Scoring sheet'!AR17,LOOKUP!$C$2:$C$797,'Scoring sheet'!AS17,LOOKUP!$D$2:$D$797,'Scoring sheet'!AT17)</f>
        <v>65.5</v>
      </c>
      <c r="AV17" s="24">
        <f t="shared" si="28"/>
        <v>2.5</v>
      </c>
      <c r="AW17" s="24">
        <f t="shared" si="5"/>
        <v>69</v>
      </c>
      <c r="AX17" s="29" t="s">
        <v>77</v>
      </c>
      <c r="AY17" s="6"/>
      <c r="AZ17" s="22"/>
      <c r="BA17" s="22"/>
      <c r="BB17" s="6">
        <f>SUMIFS(LOOKUP!$E$2:$E$797,LOOKUP!$A$2:$A$797,'Scoring sheet'!$C17,LOOKUP!$B$2:$B$797,'Scoring sheet'!AY17,LOOKUP!$C$2:$C$797,'Scoring sheet'!AZ17,LOOKUP!$D$2:$D$797,'Scoring sheet'!BA17)</f>
        <v>0</v>
      </c>
      <c r="BC17" s="24">
        <f t="shared" si="29"/>
        <v>0</v>
      </c>
      <c r="BD17" s="24">
        <f t="shared" si="6"/>
        <v>69</v>
      </c>
      <c r="BE17" s="29" t="s">
        <v>77</v>
      </c>
      <c r="BF17" s="6"/>
      <c r="BG17" s="22"/>
      <c r="BH17" s="22"/>
      <c r="BI17" s="6">
        <f>SUMIFS(LOOKUP!$E$2:$E$797,LOOKUP!$A$2:$A$797,'Scoring sheet'!$C17,LOOKUP!$B$2:$B$797,'Scoring sheet'!BF17,LOOKUP!$C$2:$C$797,'Scoring sheet'!BG17,LOOKUP!$D$2:$D$797,'Scoring sheet'!BH17)</f>
        <v>0</v>
      </c>
      <c r="BJ17" s="24">
        <f t="shared" si="30"/>
        <v>0</v>
      </c>
      <c r="BK17" s="24">
        <f t="shared" si="7"/>
        <v>69</v>
      </c>
      <c r="BL17" s="29" t="s">
        <v>77</v>
      </c>
      <c r="BM17" s="6"/>
      <c r="BN17" s="22"/>
      <c r="BO17" s="22"/>
      <c r="BP17" s="6">
        <f>SUMIFS(LOOKUP!$E$2:$E$797,LOOKUP!$A$2:$A$797,'Scoring sheet'!$C17,LOOKUP!$B$2:$B$797,'Scoring sheet'!BM17,LOOKUP!$C$2:$C$797,'Scoring sheet'!BN17,LOOKUP!$D$2:$D$797,'Scoring sheet'!BO17)</f>
        <v>0</v>
      </c>
      <c r="BQ17" s="24">
        <f t="shared" si="31"/>
        <v>0</v>
      </c>
      <c r="BR17" s="24">
        <f t="shared" si="8"/>
        <v>69</v>
      </c>
      <c r="BS17" s="29" t="s">
        <v>77</v>
      </c>
      <c r="BT17" s="6"/>
      <c r="BU17" s="22"/>
      <c r="BV17" s="22"/>
      <c r="BW17" s="6">
        <f>SUMIFS(LOOKUP!$E$2:$E$797,LOOKUP!$A$2:$A$797,'Scoring sheet'!$C17,LOOKUP!$B$2:$B$797,'Scoring sheet'!BT17,LOOKUP!$C$2:$C$797,'Scoring sheet'!BU17,LOOKUP!$D$2:$D$797,'Scoring sheet'!BV17)</f>
        <v>0</v>
      </c>
      <c r="BX17" s="24">
        <f t="shared" si="32"/>
        <v>0</v>
      </c>
      <c r="BY17" s="24">
        <f t="shared" si="9"/>
        <v>69</v>
      </c>
      <c r="BZ17" s="29" t="s">
        <v>77</v>
      </c>
      <c r="CA17" s="6"/>
      <c r="CB17" s="22"/>
      <c r="CC17" s="22"/>
      <c r="CD17" s="6">
        <f>SUMIFS(LOOKUP!$E$2:$E$797,LOOKUP!$A$2:$A$797,'Scoring sheet'!$C17,LOOKUP!$B$2:$B$797,'Scoring sheet'!CA17,LOOKUP!$C$2:$C$797,'Scoring sheet'!CB17,LOOKUP!$D$2:$D$797,'Scoring sheet'!CC17)</f>
        <v>0</v>
      </c>
      <c r="CE17" s="24">
        <f t="shared" si="33"/>
        <v>0</v>
      </c>
      <c r="CF17" s="24">
        <f t="shared" si="10"/>
        <v>69</v>
      </c>
      <c r="CG17" s="29" t="s">
        <v>77</v>
      </c>
      <c r="CH17" s="6"/>
      <c r="CI17" s="22"/>
      <c r="CJ17" s="22"/>
      <c r="CK17" s="6">
        <f>SUMIFS(LOOKUP!$E$2:$E$797,LOOKUP!$A$2:$A$797,'Scoring sheet'!$C17,LOOKUP!$B$2:$B$797,'Scoring sheet'!CH17,LOOKUP!$C$2:$C$797,'Scoring sheet'!CI17,LOOKUP!$D$2:$D$797,'Scoring sheet'!CJ17)</f>
        <v>0</v>
      </c>
      <c r="CL17" s="24">
        <f t="shared" si="34"/>
        <v>0</v>
      </c>
      <c r="CM17" s="24">
        <f t="shared" si="11"/>
        <v>69</v>
      </c>
      <c r="CN17" s="29" t="s">
        <v>77</v>
      </c>
      <c r="CO17" s="6"/>
      <c r="CP17" s="22"/>
      <c r="CQ17" s="22"/>
      <c r="CR17" s="6">
        <f>SUMIFS(LOOKUP!$E$2:$E$797,LOOKUP!$A$2:$A$797,'Scoring sheet'!$C17,LOOKUP!$B$2:$B$797,'Scoring sheet'!CO17,LOOKUP!$C$2:$C$797,'Scoring sheet'!CP17,LOOKUP!$D$2:$D$797,'Scoring sheet'!CQ17)</f>
        <v>0</v>
      </c>
      <c r="CS17" s="24">
        <f t="shared" si="35"/>
        <v>0</v>
      </c>
      <c r="CT17" s="24">
        <f t="shared" si="12"/>
        <v>69</v>
      </c>
      <c r="CU17" s="29" t="s">
        <v>77</v>
      </c>
      <c r="CV17" s="6"/>
      <c r="CW17" s="22"/>
      <c r="CX17" s="22"/>
      <c r="CY17" s="6">
        <f>SUMIFS(LOOKUP!$E$2:$E$797,LOOKUP!$A$2:$A$797,'Scoring sheet'!$C17,LOOKUP!$B$2:$B$797,'Scoring sheet'!CV17,LOOKUP!$C$2:$C$797,'Scoring sheet'!CW17,LOOKUP!$D$2:$D$797,'Scoring sheet'!CX17)</f>
        <v>0</v>
      </c>
      <c r="CZ17" s="24">
        <f t="shared" si="36"/>
        <v>0</v>
      </c>
      <c r="DA17" s="24">
        <f t="shared" si="13"/>
        <v>69</v>
      </c>
      <c r="DB17" s="29" t="s">
        <v>77</v>
      </c>
      <c r="DC17" s="6"/>
      <c r="DD17" s="22"/>
      <c r="DE17" s="22"/>
      <c r="DF17" s="6">
        <f>SUMIFS(LOOKUP!$E$2:$E$797,LOOKUP!$A$2:$A$797,'Scoring sheet'!$C17,LOOKUP!$B$2:$B$797,'Scoring sheet'!DC17,LOOKUP!$C$2:$C$797,'Scoring sheet'!DD17,LOOKUP!$D$2:$D$797,'Scoring sheet'!DE17)</f>
        <v>0</v>
      </c>
      <c r="DG17" s="24">
        <f t="shared" si="37"/>
        <v>0</v>
      </c>
      <c r="DI17">
        <f t="shared" si="14"/>
        <v>5.5</v>
      </c>
      <c r="DJ17">
        <f t="shared" si="15"/>
        <v>1</v>
      </c>
      <c r="DK17">
        <f t="shared" si="16"/>
        <v>-2</v>
      </c>
      <c r="DL17">
        <f t="shared" si="17"/>
        <v>0</v>
      </c>
      <c r="DM17">
        <f t="shared" si="18"/>
        <v>0</v>
      </c>
      <c r="DN17">
        <f t="shared" si="19"/>
        <v>2.5</v>
      </c>
      <c r="DO17">
        <f t="shared" si="20"/>
        <v>0</v>
      </c>
      <c r="DP17">
        <f t="shared" si="21"/>
        <v>0</v>
      </c>
      <c r="DQ17">
        <f t="shared" si="22"/>
        <v>0</v>
      </c>
      <c r="DR17">
        <f t="shared" si="38"/>
        <v>0</v>
      </c>
      <c r="DS17">
        <f t="shared" si="39"/>
        <v>0</v>
      </c>
      <c r="DT17">
        <f t="shared" si="40"/>
        <v>0</v>
      </c>
      <c r="DU17">
        <f t="shared" si="41"/>
        <v>0</v>
      </c>
      <c r="DV17">
        <f t="shared" si="42"/>
        <v>0</v>
      </c>
      <c r="DW17">
        <f t="shared" si="43"/>
        <v>0</v>
      </c>
      <c r="DY17">
        <f>SUM(LARGE(DI17:DR17,{1,2,3}))</f>
        <v>9</v>
      </c>
      <c r="DZ17">
        <f>SUM(LARGE(DI17:DR17,{1,2}))</f>
        <v>8</v>
      </c>
      <c r="EA17">
        <f>SUM(LARGE(DI17:DR17,{1}))</f>
        <v>5.5</v>
      </c>
      <c r="EB17">
        <f t="shared" si="44"/>
        <v>7</v>
      </c>
      <c r="EC17">
        <f t="shared" si="45"/>
        <v>5.5</v>
      </c>
      <c r="ED17">
        <f t="shared" si="46"/>
        <v>68.5</v>
      </c>
      <c r="EE17">
        <f>SUMIFS(LOOKUP!$G$2:$G$797,LOOKUP!$A$2:$A$797,'Scoring sheet'!$C17,LOOKUP!$E$2:$E$797,'Scoring sheet'!ED17)</f>
        <v>39.5</v>
      </c>
      <c r="EF17">
        <f>SUMIFS(LOOKUP!$B$2:$B$797,LOOKUP!$A$2:$A$797,'Scoring sheet'!$C17,LOOKUP!$E$2:$E$797,'Scoring sheet'!ED17)</f>
        <v>2.5</v>
      </c>
      <c r="EG17">
        <f>SUMIFS(LOOKUP!$C$2:$C$797,LOOKUP!$A$2:$A$797,'Scoring sheet'!$C17,LOOKUP!$E$2:$E$797,'Scoring sheet'!ED17)</f>
        <v>55</v>
      </c>
      <c r="EH17">
        <f>SUMIFS(LOOKUP!$F$2:$F$797,LOOKUP!$A$2:$A$797,'Scoring sheet'!$C17,LOOKUP!$E$2:$E$797,'Scoring sheet'!ED17)</f>
        <v>14</v>
      </c>
      <c r="EI17" t="str">
        <f>VLOOKUP(EH17,'Scoring points detail'!$H$222:$I$229,2,FALSE)</f>
        <v>14m</v>
      </c>
      <c r="EK17">
        <f t="shared" si="47"/>
        <v>-0.5</v>
      </c>
    </row>
    <row r="18" spans="1:141" x14ac:dyDescent="0.25">
      <c r="A18" t="s">
        <v>64</v>
      </c>
      <c r="B18" t="s">
        <v>24</v>
      </c>
      <c r="C18" t="s">
        <v>18</v>
      </c>
      <c r="D18" s="36">
        <v>3</v>
      </c>
      <c r="E18" s="36">
        <v>58</v>
      </c>
      <c r="F18" s="36" t="s">
        <v>9</v>
      </c>
      <c r="G18" s="37">
        <f>SUMIFS(LOOKUP!$E$2:$E$797,LOOKUP!$A$2:$A$797,'Scoring sheet'!$C18,LOOKUP!$B$2:$B$797,'Scoring sheet'!D18,LOOKUP!$C$2:$C$797,'Scoring sheet'!E18,LOOKUP!$D$2:$D$797,'Scoring sheet'!F18)</f>
        <v>75</v>
      </c>
      <c r="H18" s="29" t="s">
        <v>77</v>
      </c>
      <c r="I18" s="22"/>
      <c r="J18" s="22"/>
      <c r="K18" s="22"/>
      <c r="L18" s="6">
        <f>SUMIFS(LOOKUP!$E$2:$E$797,LOOKUP!$A$2:$A$797,'Scoring sheet'!$C18,LOOKUP!$B$2:$B$797,'Scoring sheet'!I18,LOOKUP!$C$2:$C$797,'Scoring sheet'!J18,LOOKUP!$D$2:$D$797,'Scoring sheet'!K18)</f>
        <v>0</v>
      </c>
      <c r="M18" s="24">
        <f t="shared" si="23"/>
        <v>0</v>
      </c>
      <c r="N18" s="24">
        <f t="shared" si="0"/>
        <v>75</v>
      </c>
      <c r="O18" s="29" t="s">
        <v>77</v>
      </c>
      <c r="P18" s="6"/>
      <c r="Q18" s="22"/>
      <c r="R18" s="22"/>
      <c r="S18" s="6">
        <f>SUMIFS(LOOKUP!$E$2:$E$797,LOOKUP!$A$2:$A$797,'Scoring sheet'!$C18,LOOKUP!$B$2:$B$797,'Scoring sheet'!P18,LOOKUP!$C$2:$C$797,'Scoring sheet'!Q18,LOOKUP!$D$2:$D$797,'Scoring sheet'!R18)</f>
        <v>0</v>
      </c>
      <c r="T18" s="24">
        <f t="shared" si="24"/>
        <v>0</v>
      </c>
      <c r="U18" s="24">
        <f t="shared" si="1"/>
        <v>75</v>
      </c>
      <c r="V18" s="29" t="s">
        <v>76</v>
      </c>
      <c r="W18" s="6"/>
      <c r="X18" s="22"/>
      <c r="Y18" s="22"/>
      <c r="Z18" s="6">
        <f>SUMIFS(LOOKUP!$E$2:$E$797,LOOKUP!$A$2:$A$797,'Scoring sheet'!$C18,LOOKUP!$B$2:$B$797,'Scoring sheet'!W18,LOOKUP!$C$2:$C$797,'Scoring sheet'!X18,LOOKUP!$D$2:$D$797,'Scoring sheet'!Y18)</f>
        <v>0</v>
      </c>
      <c r="AA18" s="24">
        <f t="shared" si="25"/>
        <v>0</v>
      </c>
      <c r="AB18" s="24">
        <f t="shared" si="2"/>
        <v>75</v>
      </c>
      <c r="AC18" s="29" t="s">
        <v>76</v>
      </c>
      <c r="AD18" s="6">
        <v>5</v>
      </c>
      <c r="AE18" s="22">
        <v>58</v>
      </c>
      <c r="AF18" s="22" t="s">
        <v>8</v>
      </c>
      <c r="AG18" s="6">
        <f>SUMIFS(LOOKUP!$E$2:$E$797,LOOKUP!$A$2:$A$797,'Scoring sheet'!$C18,LOOKUP!$B$2:$B$797,'Scoring sheet'!AD18,LOOKUP!$C$2:$C$797,'Scoring sheet'!AE18,LOOKUP!$D$2:$D$797,'Scoring sheet'!AF18)</f>
        <v>71</v>
      </c>
      <c r="AH18" s="24">
        <f t="shared" si="26"/>
        <v>2</v>
      </c>
      <c r="AI18" s="24">
        <f t="shared" si="3"/>
        <v>75</v>
      </c>
      <c r="AJ18" s="29" t="s">
        <v>77</v>
      </c>
      <c r="AK18" s="6"/>
      <c r="AL18" s="22"/>
      <c r="AM18" s="22"/>
      <c r="AN18" s="6">
        <f>SUMIFS(LOOKUP!$E$2:$E$797,LOOKUP!$A$2:$A$797,'Scoring sheet'!$C18,LOOKUP!$B$2:$B$797,'Scoring sheet'!AK18,LOOKUP!$C$2:$C$797,'Scoring sheet'!AL18,LOOKUP!$D$2:$D$797,'Scoring sheet'!AM18)</f>
        <v>0</v>
      </c>
      <c r="AO18" s="24">
        <f t="shared" si="27"/>
        <v>0</v>
      </c>
      <c r="AP18" s="24">
        <f t="shared" si="4"/>
        <v>75</v>
      </c>
      <c r="AQ18" s="29" t="s">
        <v>77</v>
      </c>
      <c r="AR18" s="6"/>
      <c r="AS18" s="22"/>
      <c r="AT18" s="22"/>
      <c r="AU18" s="6">
        <f>SUMIFS(LOOKUP!$E$2:$E$797,LOOKUP!$A$2:$A$797,'Scoring sheet'!$C18,LOOKUP!$B$2:$B$797,'Scoring sheet'!AR18,LOOKUP!$C$2:$C$797,'Scoring sheet'!AS18,LOOKUP!$D$2:$D$797,'Scoring sheet'!AT18)</f>
        <v>0</v>
      </c>
      <c r="AV18" s="24">
        <f t="shared" si="28"/>
        <v>0</v>
      </c>
      <c r="AW18" s="24">
        <f t="shared" si="5"/>
        <v>75</v>
      </c>
      <c r="AX18" s="29" t="s">
        <v>77</v>
      </c>
      <c r="AY18" s="6"/>
      <c r="AZ18" s="22"/>
      <c r="BA18" s="22"/>
      <c r="BB18" s="6">
        <f>SUMIFS(LOOKUP!$E$2:$E$797,LOOKUP!$A$2:$A$797,'Scoring sheet'!$C18,LOOKUP!$B$2:$B$797,'Scoring sheet'!AY18,LOOKUP!$C$2:$C$797,'Scoring sheet'!AZ18,LOOKUP!$D$2:$D$797,'Scoring sheet'!BA18)</f>
        <v>0</v>
      </c>
      <c r="BC18" s="24">
        <f t="shared" si="29"/>
        <v>0</v>
      </c>
      <c r="BD18" s="24">
        <f t="shared" si="6"/>
        <v>75</v>
      </c>
      <c r="BE18" s="29" t="s">
        <v>77</v>
      </c>
      <c r="BF18" s="6"/>
      <c r="BG18" s="22"/>
      <c r="BH18" s="22"/>
      <c r="BI18" s="6">
        <f>SUMIFS(LOOKUP!$E$2:$E$797,LOOKUP!$A$2:$A$797,'Scoring sheet'!$C18,LOOKUP!$B$2:$B$797,'Scoring sheet'!BF18,LOOKUP!$C$2:$C$797,'Scoring sheet'!BG18,LOOKUP!$D$2:$D$797,'Scoring sheet'!BH18)</f>
        <v>0</v>
      </c>
      <c r="BJ18" s="24">
        <f t="shared" si="30"/>
        <v>0</v>
      </c>
      <c r="BK18" s="24">
        <f t="shared" si="7"/>
        <v>75</v>
      </c>
      <c r="BL18" s="29" t="s">
        <v>77</v>
      </c>
      <c r="BM18" s="6"/>
      <c r="BN18" s="22"/>
      <c r="BO18" s="22"/>
      <c r="BP18" s="6">
        <f>SUMIFS(LOOKUP!$E$2:$E$797,LOOKUP!$A$2:$A$797,'Scoring sheet'!$C18,LOOKUP!$B$2:$B$797,'Scoring sheet'!BM18,LOOKUP!$C$2:$C$797,'Scoring sheet'!BN18,LOOKUP!$D$2:$D$797,'Scoring sheet'!BO18)</f>
        <v>0</v>
      </c>
      <c r="BQ18" s="24">
        <f t="shared" si="31"/>
        <v>0</v>
      </c>
      <c r="BR18" s="24">
        <f t="shared" si="8"/>
        <v>75</v>
      </c>
      <c r="BS18" s="29" t="s">
        <v>77</v>
      </c>
      <c r="BT18" s="6"/>
      <c r="BU18" s="22"/>
      <c r="BV18" s="22"/>
      <c r="BW18" s="6">
        <f>SUMIFS(LOOKUP!$E$2:$E$797,LOOKUP!$A$2:$A$797,'Scoring sheet'!$C18,LOOKUP!$B$2:$B$797,'Scoring sheet'!BT18,LOOKUP!$C$2:$C$797,'Scoring sheet'!BU18,LOOKUP!$D$2:$D$797,'Scoring sheet'!BV18)</f>
        <v>0</v>
      </c>
      <c r="BX18" s="24">
        <f t="shared" si="32"/>
        <v>0</v>
      </c>
      <c r="BY18" s="24">
        <f t="shared" si="9"/>
        <v>75</v>
      </c>
      <c r="BZ18" s="29" t="s">
        <v>77</v>
      </c>
      <c r="CA18" s="6"/>
      <c r="CB18" s="22"/>
      <c r="CC18" s="22"/>
      <c r="CD18" s="6">
        <f>SUMIFS(LOOKUP!$E$2:$E$797,LOOKUP!$A$2:$A$797,'Scoring sheet'!$C18,LOOKUP!$B$2:$B$797,'Scoring sheet'!CA18,LOOKUP!$C$2:$C$797,'Scoring sheet'!CB18,LOOKUP!$D$2:$D$797,'Scoring sheet'!CC18)</f>
        <v>0</v>
      </c>
      <c r="CE18" s="24">
        <f t="shared" si="33"/>
        <v>0</v>
      </c>
      <c r="CF18" s="24">
        <f t="shared" si="10"/>
        <v>75</v>
      </c>
      <c r="CG18" s="29" t="s">
        <v>77</v>
      </c>
      <c r="CH18" s="6"/>
      <c r="CI18" s="22"/>
      <c r="CJ18" s="22"/>
      <c r="CK18" s="6">
        <f>SUMIFS(LOOKUP!$E$2:$E$797,LOOKUP!$A$2:$A$797,'Scoring sheet'!$C18,LOOKUP!$B$2:$B$797,'Scoring sheet'!CH18,LOOKUP!$C$2:$C$797,'Scoring sheet'!CI18,LOOKUP!$D$2:$D$797,'Scoring sheet'!CJ18)</f>
        <v>0</v>
      </c>
      <c r="CL18" s="24">
        <f t="shared" si="34"/>
        <v>0</v>
      </c>
      <c r="CM18" s="24">
        <f t="shared" si="11"/>
        <v>75</v>
      </c>
      <c r="CN18" s="29" t="s">
        <v>77</v>
      </c>
      <c r="CO18" s="6"/>
      <c r="CP18" s="22"/>
      <c r="CQ18" s="22"/>
      <c r="CR18" s="6">
        <f>SUMIFS(LOOKUP!$E$2:$E$797,LOOKUP!$A$2:$A$797,'Scoring sheet'!$C18,LOOKUP!$B$2:$B$797,'Scoring sheet'!CO18,LOOKUP!$C$2:$C$797,'Scoring sheet'!CP18,LOOKUP!$D$2:$D$797,'Scoring sheet'!CQ18)</f>
        <v>0</v>
      </c>
      <c r="CS18" s="24">
        <f t="shared" si="35"/>
        <v>0</v>
      </c>
      <c r="CT18" s="24">
        <f t="shared" si="12"/>
        <v>75</v>
      </c>
      <c r="CU18" s="29" t="s">
        <v>77</v>
      </c>
      <c r="CV18" s="6"/>
      <c r="CW18" s="22"/>
      <c r="CX18" s="22"/>
      <c r="CY18" s="6">
        <f>SUMIFS(LOOKUP!$E$2:$E$797,LOOKUP!$A$2:$A$797,'Scoring sheet'!$C18,LOOKUP!$B$2:$B$797,'Scoring sheet'!CV18,LOOKUP!$C$2:$C$797,'Scoring sheet'!CW18,LOOKUP!$D$2:$D$797,'Scoring sheet'!CX18)</f>
        <v>0</v>
      </c>
      <c r="CZ18" s="24">
        <f t="shared" si="36"/>
        <v>0</v>
      </c>
      <c r="DA18" s="24">
        <f t="shared" si="13"/>
        <v>75</v>
      </c>
      <c r="DB18" s="29" t="s">
        <v>77</v>
      </c>
      <c r="DC18" s="6"/>
      <c r="DD18" s="22"/>
      <c r="DE18" s="22"/>
      <c r="DF18" s="6">
        <f>SUMIFS(LOOKUP!$E$2:$E$797,LOOKUP!$A$2:$A$797,'Scoring sheet'!$C18,LOOKUP!$B$2:$B$797,'Scoring sheet'!DC18,LOOKUP!$C$2:$C$797,'Scoring sheet'!DD18,LOOKUP!$D$2:$D$797,'Scoring sheet'!DE18)</f>
        <v>0</v>
      </c>
      <c r="DG18" s="24">
        <f t="shared" si="37"/>
        <v>0</v>
      </c>
      <c r="DI18">
        <f t="shared" si="14"/>
        <v>0</v>
      </c>
      <c r="DJ18">
        <f t="shared" si="15"/>
        <v>0</v>
      </c>
      <c r="DK18">
        <f t="shared" si="16"/>
        <v>0</v>
      </c>
      <c r="DL18">
        <f t="shared" si="17"/>
        <v>2</v>
      </c>
      <c r="DM18">
        <f t="shared" si="18"/>
        <v>0</v>
      </c>
      <c r="DN18">
        <f t="shared" si="19"/>
        <v>0</v>
      </c>
      <c r="DO18">
        <f t="shared" si="20"/>
        <v>0</v>
      </c>
      <c r="DP18">
        <f t="shared" si="21"/>
        <v>0</v>
      </c>
      <c r="DQ18">
        <f t="shared" si="22"/>
        <v>0</v>
      </c>
      <c r="DR18">
        <f t="shared" si="38"/>
        <v>0</v>
      </c>
      <c r="DS18">
        <f t="shared" si="39"/>
        <v>0</v>
      </c>
      <c r="DT18">
        <f t="shared" si="40"/>
        <v>0</v>
      </c>
      <c r="DU18">
        <f t="shared" si="41"/>
        <v>0</v>
      </c>
      <c r="DV18">
        <f t="shared" si="42"/>
        <v>0</v>
      </c>
      <c r="DW18">
        <f t="shared" si="43"/>
        <v>0</v>
      </c>
      <c r="DY18">
        <f>SUM(LARGE(DI18:DR18,{1,2,3}))</f>
        <v>2</v>
      </c>
      <c r="DZ18">
        <f>SUM(LARGE(DI18:DR18,{1,2}))</f>
        <v>2</v>
      </c>
      <c r="EA18">
        <f>SUM(LARGE(DI18:DR18,{1}))</f>
        <v>2</v>
      </c>
      <c r="EB18">
        <f t="shared" si="44"/>
        <v>2</v>
      </c>
      <c r="EC18">
        <f t="shared" si="45"/>
        <v>2</v>
      </c>
      <c r="ED18">
        <f t="shared" si="46"/>
        <v>71</v>
      </c>
      <c r="EE18">
        <f>SUMIFS(LOOKUP!$G$2:$G$797,LOOKUP!$A$2:$A$797,'Scoring sheet'!$C18,LOOKUP!$E$2:$E$797,'Scoring sheet'!ED18)</f>
        <v>37</v>
      </c>
      <c r="EF18">
        <f>SUMIFS(LOOKUP!$B$2:$B$797,LOOKUP!$A$2:$A$797,'Scoring sheet'!$C18,LOOKUP!$E$2:$E$797,'Scoring sheet'!ED18)</f>
        <v>5</v>
      </c>
      <c r="EG18">
        <f>SUMIFS(LOOKUP!$C$2:$C$797,LOOKUP!$A$2:$A$797,'Scoring sheet'!$C18,LOOKUP!$E$2:$E$797,'Scoring sheet'!ED18)</f>
        <v>58</v>
      </c>
      <c r="EH18">
        <f>SUMIFS(LOOKUP!$F$2:$F$797,LOOKUP!$A$2:$A$797,'Scoring sheet'!$C18,LOOKUP!$E$2:$E$797,'Scoring sheet'!ED18)</f>
        <v>16</v>
      </c>
      <c r="EI18" t="str">
        <f>VLOOKUP(EH18,'Scoring points detail'!$H$222:$I$229,2,FALSE)</f>
        <v>16m</v>
      </c>
      <c r="EK18">
        <f t="shared" si="47"/>
        <v>-4</v>
      </c>
    </row>
    <row r="19" spans="1:141" x14ac:dyDescent="0.25">
      <c r="A19" t="s">
        <v>65</v>
      </c>
      <c r="B19" t="s">
        <v>23</v>
      </c>
      <c r="C19" t="s">
        <v>17</v>
      </c>
      <c r="D19" s="36">
        <v>2</v>
      </c>
      <c r="E19" s="36">
        <v>49</v>
      </c>
      <c r="F19" s="36" t="s">
        <v>121</v>
      </c>
      <c r="G19" s="37">
        <f>SUMIFS(LOOKUP!$E$2:$E$797,LOOKUP!$A$2:$A$797,'Scoring sheet'!$C19,LOOKUP!$B$2:$B$797,'Scoring sheet'!D19,LOOKUP!$C$2:$C$797,'Scoring sheet'!E19,LOOKUP!$D$2:$D$797,'Scoring sheet'!F19)</f>
        <v>44</v>
      </c>
      <c r="H19" s="29" t="s">
        <v>76</v>
      </c>
      <c r="I19" s="22">
        <v>2</v>
      </c>
      <c r="J19" s="22">
        <v>49</v>
      </c>
      <c r="K19" s="22" t="s">
        <v>121</v>
      </c>
      <c r="L19" s="6">
        <f>SUMIFS(LOOKUP!$E$2:$E$797,LOOKUP!$A$2:$A$797,'Scoring sheet'!$C19,LOOKUP!$B$2:$B$797,'Scoring sheet'!I19,LOOKUP!$C$2:$C$797,'Scoring sheet'!J19,LOOKUP!$D$2:$D$797,'Scoring sheet'!K19)</f>
        <v>44</v>
      </c>
      <c r="M19" s="24">
        <f t="shared" si="23"/>
        <v>6</v>
      </c>
      <c r="N19" s="24">
        <f t="shared" si="0"/>
        <v>44</v>
      </c>
      <c r="O19" s="29" t="s">
        <v>76</v>
      </c>
      <c r="P19" s="6">
        <v>2.5</v>
      </c>
      <c r="Q19" s="22">
        <v>49</v>
      </c>
      <c r="R19" s="22" t="s">
        <v>121</v>
      </c>
      <c r="S19" s="6">
        <f>SUMIFS(LOOKUP!$E$2:$E$797,LOOKUP!$A$2:$A$797,'Scoring sheet'!$C19,LOOKUP!$B$2:$B$797,'Scoring sheet'!P19,LOOKUP!$C$2:$C$797,'Scoring sheet'!Q19,LOOKUP!$D$2:$D$797,'Scoring sheet'!R19)</f>
        <v>44.5</v>
      </c>
      <c r="T19" s="24">
        <f t="shared" si="24"/>
        <v>6.5</v>
      </c>
      <c r="U19" s="24">
        <f t="shared" si="1"/>
        <v>44.25</v>
      </c>
      <c r="V19" s="29" t="s">
        <v>76</v>
      </c>
      <c r="W19" s="6">
        <v>4</v>
      </c>
      <c r="X19" s="22">
        <v>49</v>
      </c>
      <c r="Y19" s="22" t="s">
        <v>121</v>
      </c>
      <c r="Z19" s="6">
        <f>SUMIFS(LOOKUP!$E$2:$E$797,LOOKUP!$A$2:$A$797,'Scoring sheet'!$C19,LOOKUP!$B$2:$B$797,'Scoring sheet'!W19,LOOKUP!$C$2:$C$797,'Scoring sheet'!X19,LOOKUP!$D$2:$D$797,'Scoring sheet'!Y19)</f>
        <v>46</v>
      </c>
      <c r="AA19" s="24">
        <f t="shared" si="25"/>
        <v>7.75</v>
      </c>
      <c r="AB19" s="24">
        <f t="shared" si="2"/>
        <v>45.125</v>
      </c>
      <c r="AC19" s="29" t="s">
        <v>76</v>
      </c>
      <c r="AD19" s="6">
        <v>2</v>
      </c>
      <c r="AE19" s="22">
        <v>49</v>
      </c>
      <c r="AF19" s="22" t="s">
        <v>121</v>
      </c>
      <c r="AG19" s="6">
        <f>SUMIFS(LOOKUP!$E$2:$E$797,LOOKUP!$A$2:$A$797,'Scoring sheet'!$C19,LOOKUP!$B$2:$B$797,'Scoring sheet'!AD19,LOOKUP!$C$2:$C$797,'Scoring sheet'!AE19,LOOKUP!$D$2:$D$797,'Scoring sheet'!AF19)</f>
        <v>44</v>
      </c>
      <c r="AH19" s="24">
        <f t="shared" si="26"/>
        <v>4.875</v>
      </c>
      <c r="AI19" s="24">
        <f t="shared" si="3"/>
        <v>45.125</v>
      </c>
      <c r="AJ19" s="29" t="s">
        <v>76</v>
      </c>
      <c r="AK19" s="6">
        <v>1</v>
      </c>
      <c r="AL19" s="22">
        <v>49</v>
      </c>
      <c r="AM19" s="22" t="s">
        <v>121</v>
      </c>
      <c r="AN19" s="6">
        <f>SUMIFS(LOOKUP!$E$2:$E$797,LOOKUP!$A$2:$A$797,'Scoring sheet'!$C19,LOOKUP!$B$2:$B$797,'Scoring sheet'!AK19,LOOKUP!$C$2:$C$797,'Scoring sheet'!AL19,LOOKUP!$D$2:$D$797,'Scoring sheet'!AM19)</f>
        <v>43</v>
      </c>
      <c r="AO19" s="24">
        <f t="shared" si="27"/>
        <v>3.875</v>
      </c>
      <c r="AP19" s="24">
        <f t="shared" si="4"/>
        <v>45.125</v>
      </c>
      <c r="AQ19" s="29" t="s">
        <v>77</v>
      </c>
      <c r="AR19" s="6"/>
      <c r="AS19" s="22"/>
      <c r="AT19" s="22"/>
      <c r="AU19" s="6">
        <f>SUMIFS(LOOKUP!$E$2:$E$797,LOOKUP!$A$2:$A$797,'Scoring sheet'!$C19,LOOKUP!$B$2:$B$797,'Scoring sheet'!AR19,LOOKUP!$C$2:$C$797,'Scoring sheet'!AS19,LOOKUP!$D$2:$D$797,'Scoring sheet'!AT19)</f>
        <v>0</v>
      </c>
      <c r="AV19" s="24">
        <f t="shared" si="28"/>
        <v>0</v>
      </c>
      <c r="AW19" s="24">
        <f t="shared" si="5"/>
        <v>45.125</v>
      </c>
      <c r="AX19" s="29" t="s">
        <v>77</v>
      </c>
      <c r="AY19" s="6"/>
      <c r="AZ19" s="22"/>
      <c r="BA19" s="22"/>
      <c r="BB19" s="6">
        <f>SUMIFS(LOOKUP!$E$2:$E$797,LOOKUP!$A$2:$A$797,'Scoring sheet'!$C19,LOOKUP!$B$2:$B$797,'Scoring sheet'!AY19,LOOKUP!$C$2:$C$797,'Scoring sheet'!AZ19,LOOKUP!$D$2:$D$797,'Scoring sheet'!BA19)</f>
        <v>0</v>
      </c>
      <c r="BC19" s="24">
        <f t="shared" si="29"/>
        <v>0</v>
      </c>
      <c r="BD19" s="24">
        <f t="shared" si="6"/>
        <v>45.125</v>
      </c>
      <c r="BE19" s="29" t="s">
        <v>77</v>
      </c>
      <c r="BF19" s="6"/>
      <c r="BG19" s="22"/>
      <c r="BH19" s="22"/>
      <c r="BI19" s="6">
        <f>SUMIFS(LOOKUP!$E$2:$E$797,LOOKUP!$A$2:$A$797,'Scoring sheet'!$C19,LOOKUP!$B$2:$B$797,'Scoring sheet'!BF19,LOOKUP!$C$2:$C$797,'Scoring sheet'!BG19,LOOKUP!$D$2:$D$797,'Scoring sheet'!BH19)</f>
        <v>0</v>
      </c>
      <c r="BJ19" s="24">
        <f t="shared" si="30"/>
        <v>0</v>
      </c>
      <c r="BK19" s="24">
        <f t="shared" si="7"/>
        <v>45.125</v>
      </c>
      <c r="BL19" s="29" t="s">
        <v>77</v>
      </c>
      <c r="BM19" s="6"/>
      <c r="BN19" s="22"/>
      <c r="BO19" s="22"/>
      <c r="BP19" s="6">
        <f>SUMIFS(LOOKUP!$E$2:$E$797,LOOKUP!$A$2:$A$797,'Scoring sheet'!$C19,LOOKUP!$B$2:$B$797,'Scoring sheet'!BM19,LOOKUP!$C$2:$C$797,'Scoring sheet'!BN19,LOOKUP!$D$2:$D$797,'Scoring sheet'!BO19)</f>
        <v>0</v>
      </c>
      <c r="BQ19" s="24">
        <f t="shared" si="31"/>
        <v>0</v>
      </c>
      <c r="BR19" s="24">
        <f t="shared" si="8"/>
        <v>45.125</v>
      </c>
      <c r="BS19" s="29" t="s">
        <v>77</v>
      </c>
      <c r="BT19" s="6"/>
      <c r="BU19" s="22"/>
      <c r="BV19" s="22"/>
      <c r="BW19" s="6">
        <f>SUMIFS(LOOKUP!$E$2:$E$797,LOOKUP!$A$2:$A$797,'Scoring sheet'!$C19,LOOKUP!$B$2:$B$797,'Scoring sheet'!BT19,LOOKUP!$C$2:$C$797,'Scoring sheet'!BU19,LOOKUP!$D$2:$D$797,'Scoring sheet'!BV19)</f>
        <v>0</v>
      </c>
      <c r="BX19" s="24">
        <f t="shared" si="32"/>
        <v>0</v>
      </c>
      <c r="BY19" s="24">
        <f t="shared" si="9"/>
        <v>45.125</v>
      </c>
      <c r="BZ19" s="29" t="s">
        <v>77</v>
      </c>
      <c r="CA19" s="6"/>
      <c r="CB19" s="22"/>
      <c r="CC19" s="22"/>
      <c r="CD19" s="6">
        <f>SUMIFS(LOOKUP!$E$2:$E$797,LOOKUP!$A$2:$A$797,'Scoring sheet'!$C19,LOOKUP!$B$2:$B$797,'Scoring sheet'!CA19,LOOKUP!$C$2:$C$797,'Scoring sheet'!CB19,LOOKUP!$D$2:$D$797,'Scoring sheet'!CC19)</f>
        <v>0</v>
      </c>
      <c r="CE19" s="24">
        <f t="shared" si="33"/>
        <v>0</v>
      </c>
      <c r="CF19" s="24">
        <f t="shared" si="10"/>
        <v>45.125</v>
      </c>
      <c r="CG19" s="29" t="s">
        <v>77</v>
      </c>
      <c r="CH19" s="6"/>
      <c r="CI19" s="22"/>
      <c r="CJ19" s="22"/>
      <c r="CK19" s="6">
        <f>SUMIFS(LOOKUP!$E$2:$E$797,LOOKUP!$A$2:$A$797,'Scoring sheet'!$C19,LOOKUP!$B$2:$B$797,'Scoring sheet'!CH19,LOOKUP!$C$2:$C$797,'Scoring sheet'!CI19,LOOKUP!$D$2:$D$797,'Scoring sheet'!CJ19)</f>
        <v>0</v>
      </c>
      <c r="CL19" s="24">
        <f t="shared" si="34"/>
        <v>0</v>
      </c>
      <c r="CM19" s="24">
        <f t="shared" si="11"/>
        <v>45.125</v>
      </c>
      <c r="CN19" s="29" t="s">
        <v>77</v>
      </c>
      <c r="CO19" s="6"/>
      <c r="CP19" s="22"/>
      <c r="CQ19" s="22"/>
      <c r="CR19" s="6">
        <f>SUMIFS(LOOKUP!$E$2:$E$797,LOOKUP!$A$2:$A$797,'Scoring sheet'!$C19,LOOKUP!$B$2:$B$797,'Scoring sheet'!CO19,LOOKUP!$C$2:$C$797,'Scoring sheet'!CP19,LOOKUP!$D$2:$D$797,'Scoring sheet'!CQ19)</f>
        <v>0</v>
      </c>
      <c r="CS19" s="24">
        <f t="shared" si="35"/>
        <v>0</v>
      </c>
      <c r="CT19" s="24">
        <f t="shared" si="12"/>
        <v>45.125</v>
      </c>
      <c r="CU19" s="29" t="s">
        <v>77</v>
      </c>
      <c r="CV19" s="6"/>
      <c r="CW19" s="22"/>
      <c r="CX19" s="22"/>
      <c r="CY19" s="6">
        <f>SUMIFS(LOOKUP!$E$2:$E$797,LOOKUP!$A$2:$A$797,'Scoring sheet'!$C19,LOOKUP!$B$2:$B$797,'Scoring sheet'!CV19,LOOKUP!$C$2:$C$797,'Scoring sheet'!CW19,LOOKUP!$D$2:$D$797,'Scoring sheet'!CX19)</f>
        <v>0</v>
      </c>
      <c r="CZ19" s="24">
        <f t="shared" si="36"/>
        <v>0</v>
      </c>
      <c r="DA19" s="24">
        <f t="shared" si="13"/>
        <v>45.125</v>
      </c>
      <c r="DB19" s="29" t="s">
        <v>77</v>
      </c>
      <c r="DC19" s="6"/>
      <c r="DD19" s="22"/>
      <c r="DE19" s="22"/>
      <c r="DF19" s="6">
        <f>SUMIFS(LOOKUP!$E$2:$E$797,LOOKUP!$A$2:$A$797,'Scoring sheet'!$C19,LOOKUP!$B$2:$B$797,'Scoring sheet'!DC19,LOOKUP!$C$2:$C$797,'Scoring sheet'!DD19,LOOKUP!$D$2:$D$797,'Scoring sheet'!DE19)</f>
        <v>0</v>
      </c>
      <c r="DG19" s="24">
        <f t="shared" si="37"/>
        <v>0</v>
      </c>
      <c r="DI19">
        <f t="shared" si="14"/>
        <v>6</v>
      </c>
      <c r="DJ19">
        <f t="shared" si="15"/>
        <v>6.5</v>
      </c>
      <c r="DK19">
        <f t="shared" si="16"/>
        <v>7.75</v>
      </c>
      <c r="DL19">
        <f t="shared" si="17"/>
        <v>4.875</v>
      </c>
      <c r="DM19">
        <f t="shared" si="18"/>
        <v>3.875</v>
      </c>
      <c r="DN19">
        <f t="shared" si="19"/>
        <v>0</v>
      </c>
      <c r="DO19">
        <f t="shared" si="20"/>
        <v>0</v>
      </c>
      <c r="DP19">
        <f t="shared" si="21"/>
        <v>0</v>
      </c>
      <c r="DQ19">
        <f t="shared" si="22"/>
        <v>0</v>
      </c>
      <c r="DR19">
        <f t="shared" si="38"/>
        <v>0</v>
      </c>
      <c r="DS19">
        <f t="shared" si="39"/>
        <v>0</v>
      </c>
      <c r="DT19">
        <f t="shared" si="40"/>
        <v>0</v>
      </c>
      <c r="DU19">
        <f t="shared" si="41"/>
        <v>0</v>
      </c>
      <c r="DV19">
        <f t="shared" si="42"/>
        <v>0</v>
      </c>
      <c r="DW19">
        <f t="shared" si="43"/>
        <v>0</v>
      </c>
      <c r="DY19">
        <f>SUM(LARGE(DI19:DR19,{1,2,3}))</f>
        <v>20.25</v>
      </c>
      <c r="DZ19">
        <f>SUM(LARGE(DI19:DR19,{1,2}))</f>
        <v>14.25</v>
      </c>
      <c r="EA19">
        <f>SUM(LARGE(DI19:DR19,{1}))</f>
        <v>7.75</v>
      </c>
      <c r="EB19">
        <f t="shared" si="44"/>
        <v>29</v>
      </c>
      <c r="EC19">
        <f t="shared" si="45"/>
        <v>7.75</v>
      </c>
      <c r="ED19">
        <f t="shared" si="46"/>
        <v>46</v>
      </c>
      <c r="EE19">
        <f>SUMIFS(LOOKUP!$G$2:$G$797,LOOKUP!$A$2:$A$797,'Scoring sheet'!$C19,LOOKUP!$E$2:$E$797,'Scoring sheet'!ED19)</f>
        <v>62</v>
      </c>
      <c r="EF19">
        <f>SUMIFS(LOOKUP!$B$2:$B$797,LOOKUP!$A$2:$A$797,'Scoring sheet'!$C19,LOOKUP!$E$2:$E$797,'Scoring sheet'!ED19)</f>
        <v>4</v>
      </c>
      <c r="EG19">
        <f>SUMIFS(LOOKUP!$C$2:$C$797,LOOKUP!$A$2:$A$797,'Scoring sheet'!$C19,LOOKUP!$E$2:$E$797,'Scoring sheet'!ED19)</f>
        <v>49</v>
      </c>
      <c r="EH19">
        <f>SUMIFS(LOOKUP!$F$2:$F$797,LOOKUP!$A$2:$A$797,'Scoring sheet'!$C19,LOOKUP!$E$2:$E$797,'Scoring sheet'!ED19)</f>
        <v>18</v>
      </c>
      <c r="EI19" t="str">
        <f>VLOOKUP(EH19,'Scoring points detail'!$H$222:$I$229,2,FALSE)</f>
        <v>18m</v>
      </c>
      <c r="EK19">
        <f t="shared" si="47"/>
        <v>2</v>
      </c>
    </row>
    <row r="20" spans="1:141" x14ac:dyDescent="0.25">
      <c r="A20" t="s">
        <v>66</v>
      </c>
      <c r="B20" t="s">
        <v>23</v>
      </c>
      <c r="C20" t="s">
        <v>17</v>
      </c>
      <c r="D20" s="36">
        <v>4</v>
      </c>
      <c r="E20" s="36">
        <v>55</v>
      </c>
      <c r="F20" s="36" t="s">
        <v>10</v>
      </c>
      <c r="G20" s="37">
        <f>SUMIFS(LOOKUP!$E$2:$E$797,LOOKUP!$A$2:$A$797,'Scoring sheet'!$C20,LOOKUP!$B$2:$B$797,'Scoring sheet'!D20,LOOKUP!$C$2:$C$797,'Scoring sheet'!E20,LOOKUP!$D$2:$D$797,'Scoring sheet'!F20)</f>
        <v>76</v>
      </c>
      <c r="H20" s="29" t="s">
        <v>76</v>
      </c>
      <c r="I20" s="22">
        <v>0.5</v>
      </c>
      <c r="J20" s="22">
        <v>55</v>
      </c>
      <c r="K20" s="22" t="s">
        <v>10</v>
      </c>
      <c r="L20" s="6">
        <f>SUMIFS(LOOKUP!$E$2:$E$797,LOOKUP!$A$2:$A$797,'Scoring sheet'!$C20,LOOKUP!$B$2:$B$797,'Scoring sheet'!I20,LOOKUP!$C$2:$C$797,'Scoring sheet'!J20,LOOKUP!$D$2:$D$797,'Scoring sheet'!K20)</f>
        <v>72.5</v>
      </c>
      <c r="M20" s="24">
        <f t="shared" si="23"/>
        <v>2.5</v>
      </c>
      <c r="N20" s="24">
        <f t="shared" si="0"/>
        <v>76</v>
      </c>
      <c r="O20" s="29" t="s">
        <v>76</v>
      </c>
      <c r="P20" s="6">
        <v>4</v>
      </c>
      <c r="Q20" s="22">
        <v>55</v>
      </c>
      <c r="R20" s="22" t="s">
        <v>10</v>
      </c>
      <c r="S20" s="6">
        <f>SUMIFS(LOOKUP!$E$2:$E$797,LOOKUP!$A$2:$A$797,'Scoring sheet'!$C20,LOOKUP!$B$2:$B$797,'Scoring sheet'!P20,LOOKUP!$C$2:$C$797,'Scoring sheet'!Q20,LOOKUP!$D$2:$D$797,'Scoring sheet'!R20)</f>
        <v>76</v>
      </c>
      <c r="T20" s="24">
        <f t="shared" si="24"/>
        <v>6</v>
      </c>
      <c r="U20" s="24">
        <f t="shared" si="1"/>
        <v>76</v>
      </c>
      <c r="V20" s="29" t="s">
        <v>76</v>
      </c>
      <c r="W20" s="6">
        <v>4</v>
      </c>
      <c r="X20" s="22">
        <v>55</v>
      </c>
      <c r="Y20" s="22" t="s">
        <v>10</v>
      </c>
      <c r="Z20" s="6">
        <f>SUMIFS(LOOKUP!$E$2:$E$797,LOOKUP!$A$2:$A$797,'Scoring sheet'!$C20,LOOKUP!$B$2:$B$797,'Scoring sheet'!W20,LOOKUP!$C$2:$C$797,'Scoring sheet'!X20,LOOKUP!$D$2:$D$797,'Scoring sheet'!Y20)</f>
        <v>76</v>
      </c>
      <c r="AA20" s="24">
        <f t="shared" si="25"/>
        <v>6</v>
      </c>
      <c r="AB20" s="24">
        <f t="shared" si="2"/>
        <v>76</v>
      </c>
      <c r="AC20" s="29" t="s">
        <v>76</v>
      </c>
      <c r="AD20" s="6">
        <v>4</v>
      </c>
      <c r="AE20" s="22">
        <v>55</v>
      </c>
      <c r="AF20" s="22" t="s">
        <v>9</v>
      </c>
      <c r="AG20" s="6">
        <f>SUMIFS(LOOKUP!$E$2:$E$797,LOOKUP!$A$2:$A$797,'Scoring sheet'!$C20,LOOKUP!$B$2:$B$797,'Scoring sheet'!AD20,LOOKUP!$C$2:$C$797,'Scoring sheet'!AE20,LOOKUP!$D$2:$D$797,'Scoring sheet'!AF20)</f>
        <v>70</v>
      </c>
      <c r="AH20" s="24">
        <f t="shared" si="26"/>
        <v>0</v>
      </c>
      <c r="AI20" s="24">
        <f t="shared" si="3"/>
        <v>76</v>
      </c>
      <c r="AJ20" s="29" t="s">
        <v>76</v>
      </c>
      <c r="AK20" s="6">
        <v>4</v>
      </c>
      <c r="AL20" s="22">
        <v>55</v>
      </c>
      <c r="AM20" s="22" t="s">
        <v>9</v>
      </c>
      <c r="AN20" s="6">
        <f>SUMIFS(LOOKUP!$E$2:$E$797,LOOKUP!$A$2:$A$797,'Scoring sheet'!$C20,LOOKUP!$B$2:$B$797,'Scoring sheet'!AK20,LOOKUP!$C$2:$C$797,'Scoring sheet'!AL20,LOOKUP!$D$2:$D$797,'Scoring sheet'!AM20)</f>
        <v>70</v>
      </c>
      <c r="AO20" s="24">
        <f t="shared" si="27"/>
        <v>0</v>
      </c>
      <c r="AP20" s="24">
        <f t="shared" si="4"/>
        <v>76</v>
      </c>
      <c r="AQ20" s="29" t="s">
        <v>77</v>
      </c>
      <c r="AR20" s="6"/>
      <c r="AS20" s="22"/>
      <c r="AT20" s="22"/>
      <c r="AU20" s="6">
        <f>SUMIFS(LOOKUP!$E$2:$E$797,LOOKUP!$A$2:$A$797,'Scoring sheet'!$C20,LOOKUP!$B$2:$B$797,'Scoring sheet'!AR20,LOOKUP!$C$2:$C$797,'Scoring sheet'!AS20,LOOKUP!$D$2:$D$797,'Scoring sheet'!AT20)</f>
        <v>0</v>
      </c>
      <c r="AV20" s="24">
        <f t="shared" si="28"/>
        <v>0</v>
      </c>
      <c r="AW20" s="24">
        <f t="shared" si="5"/>
        <v>76</v>
      </c>
      <c r="AX20" s="29" t="s">
        <v>77</v>
      </c>
      <c r="AY20" s="6"/>
      <c r="AZ20" s="22"/>
      <c r="BA20" s="22"/>
      <c r="BB20" s="6">
        <f>SUMIFS(LOOKUP!$E$2:$E$797,LOOKUP!$A$2:$A$797,'Scoring sheet'!$C20,LOOKUP!$B$2:$B$797,'Scoring sheet'!AY20,LOOKUP!$C$2:$C$797,'Scoring sheet'!AZ20,LOOKUP!$D$2:$D$797,'Scoring sheet'!BA20)</f>
        <v>0</v>
      </c>
      <c r="BC20" s="24">
        <f t="shared" si="29"/>
        <v>0</v>
      </c>
      <c r="BD20" s="24">
        <f t="shared" si="6"/>
        <v>76</v>
      </c>
      <c r="BE20" s="29" t="s">
        <v>77</v>
      </c>
      <c r="BF20" s="6"/>
      <c r="BG20" s="22"/>
      <c r="BH20" s="22"/>
      <c r="BI20" s="6">
        <f>SUMIFS(LOOKUP!$E$2:$E$797,LOOKUP!$A$2:$A$797,'Scoring sheet'!$C20,LOOKUP!$B$2:$B$797,'Scoring sheet'!BF20,LOOKUP!$C$2:$C$797,'Scoring sheet'!BG20,LOOKUP!$D$2:$D$797,'Scoring sheet'!BH20)</f>
        <v>0</v>
      </c>
      <c r="BJ20" s="24">
        <f t="shared" si="30"/>
        <v>0</v>
      </c>
      <c r="BK20" s="24">
        <f t="shared" si="7"/>
        <v>76</v>
      </c>
      <c r="BL20" s="29" t="s">
        <v>77</v>
      </c>
      <c r="BM20" s="6"/>
      <c r="BN20" s="22"/>
      <c r="BO20" s="22"/>
      <c r="BP20" s="6">
        <f>SUMIFS(LOOKUP!$E$2:$E$797,LOOKUP!$A$2:$A$797,'Scoring sheet'!$C20,LOOKUP!$B$2:$B$797,'Scoring sheet'!BM20,LOOKUP!$C$2:$C$797,'Scoring sheet'!BN20,LOOKUP!$D$2:$D$797,'Scoring sheet'!BO20)</f>
        <v>0</v>
      </c>
      <c r="BQ20" s="24">
        <f t="shared" si="31"/>
        <v>0</v>
      </c>
      <c r="BR20" s="24">
        <f t="shared" si="8"/>
        <v>76</v>
      </c>
      <c r="BS20" s="29" t="s">
        <v>77</v>
      </c>
      <c r="BT20" s="6"/>
      <c r="BU20" s="22"/>
      <c r="BV20" s="22"/>
      <c r="BW20" s="6">
        <f>SUMIFS(LOOKUP!$E$2:$E$797,LOOKUP!$A$2:$A$797,'Scoring sheet'!$C20,LOOKUP!$B$2:$B$797,'Scoring sheet'!BT20,LOOKUP!$C$2:$C$797,'Scoring sheet'!BU20,LOOKUP!$D$2:$D$797,'Scoring sheet'!BV20)</f>
        <v>0</v>
      </c>
      <c r="BX20" s="24">
        <f t="shared" si="32"/>
        <v>0</v>
      </c>
      <c r="BY20" s="24">
        <f t="shared" si="9"/>
        <v>76</v>
      </c>
      <c r="BZ20" s="29" t="s">
        <v>77</v>
      </c>
      <c r="CA20" s="6"/>
      <c r="CB20" s="22"/>
      <c r="CC20" s="22"/>
      <c r="CD20" s="6">
        <f>SUMIFS(LOOKUP!$E$2:$E$797,LOOKUP!$A$2:$A$797,'Scoring sheet'!$C20,LOOKUP!$B$2:$B$797,'Scoring sheet'!CA20,LOOKUP!$C$2:$C$797,'Scoring sheet'!CB20,LOOKUP!$D$2:$D$797,'Scoring sheet'!CC20)</f>
        <v>0</v>
      </c>
      <c r="CE20" s="24">
        <f t="shared" si="33"/>
        <v>0</v>
      </c>
      <c r="CF20" s="24">
        <f t="shared" si="10"/>
        <v>76</v>
      </c>
      <c r="CG20" s="29" t="s">
        <v>77</v>
      </c>
      <c r="CH20" s="6"/>
      <c r="CI20" s="22"/>
      <c r="CJ20" s="22"/>
      <c r="CK20" s="6">
        <f>SUMIFS(LOOKUP!$E$2:$E$797,LOOKUP!$A$2:$A$797,'Scoring sheet'!$C20,LOOKUP!$B$2:$B$797,'Scoring sheet'!CH20,LOOKUP!$C$2:$C$797,'Scoring sheet'!CI20,LOOKUP!$D$2:$D$797,'Scoring sheet'!CJ20)</f>
        <v>0</v>
      </c>
      <c r="CL20" s="24">
        <f t="shared" si="34"/>
        <v>0</v>
      </c>
      <c r="CM20" s="24">
        <f t="shared" si="11"/>
        <v>76</v>
      </c>
      <c r="CN20" s="29" t="s">
        <v>77</v>
      </c>
      <c r="CO20" s="6"/>
      <c r="CP20" s="22"/>
      <c r="CQ20" s="22"/>
      <c r="CR20" s="6">
        <f>SUMIFS(LOOKUP!$E$2:$E$797,LOOKUP!$A$2:$A$797,'Scoring sheet'!$C20,LOOKUP!$B$2:$B$797,'Scoring sheet'!CO20,LOOKUP!$C$2:$C$797,'Scoring sheet'!CP20,LOOKUP!$D$2:$D$797,'Scoring sheet'!CQ20)</f>
        <v>0</v>
      </c>
      <c r="CS20" s="24">
        <f t="shared" si="35"/>
        <v>0</v>
      </c>
      <c r="CT20" s="24">
        <f t="shared" si="12"/>
        <v>76</v>
      </c>
      <c r="CU20" s="29" t="s">
        <v>77</v>
      </c>
      <c r="CV20" s="6"/>
      <c r="CW20" s="22"/>
      <c r="CX20" s="22"/>
      <c r="CY20" s="6">
        <f>SUMIFS(LOOKUP!$E$2:$E$797,LOOKUP!$A$2:$A$797,'Scoring sheet'!$C20,LOOKUP!$B$2:$B$797,'Scoring sheet'!CV20,LOOKUP!$C$2:$C$797,'Scoring sheet'!CW20,LOOKUP!$D$2:$D$797,'Scoring sheet'!CX20)</f>
        <v>0</v>
      </c>
      <c r="CZ20" s="24">
        <f t="shared" si="36"/>
        <v>0</v>
      </c>
      <c r="DA20" s="24">
        <f t="shared" si="13"/>
        <v>76</v>
      </c>
      <c r="DB20" s="29" t="s">
        <v>77</v>
      </c>
      <c r="DC20" s="6"/>
      <c r="DD20" s="22"/>
      <c r="DE20" s="22"/>
      <c r="DF20" s="6">
        <f>SUMIFS(LOOKUP!$E$2:$E$797,LOOKUP!$A$2:$A$797,'Scoring sheet'!$C20,LOOKUP!$B$2:$B$797,'Scoring sheet'!DC20,LOOKUP!$C$2:$C$797,'Scoring sheet'!DD20,LOOKUP!$D$2:$D$797,'Scoring sheet'!DE20)</f>
        <v>0</v>
      </c>
      <c r="DG20" s="24">
        <f t="shared" si="37"/>
        <v>0</v>
      </c>
      <c r="DI20">
        <f t="shared" si="14"/>
        <v>2.5</v>
      </c>
      <c r="DJ20">
        <f t="shared" si="15"/>
        <v>6</v>
      </c>
      <c r="DK20">
        <f t="shared" si="16"/>
        <v>6</v>
      </c>
      <c r="DL20">
        <f t="shared" si="17"/>
        <v>0</v>
      </c>
      <c r="DM20">
        <f t="shared" si="18"/>
        <v>0</v>
      </c>
      <c r="DN20">
        <f t="shared" si="19"/>
        <v>0</v>
      </c>
      <c r="DO20">
        <f t="shared" si="20"/>
        <v>0</v>
      </c>
      <c r="DP20">
        <f t="shared" si="21"/>
        <v>0</v>
      </c>
      <c r="DQ20">
        <f t="shared" si="22"/>
        <v>0</v>
      </c>
      <c r="DR20">
        <f t="shared" si="38"/>
        <v>0</v>
      </c>
      <c r="DS20">
        <f t="shared" si="39"/>
        <v>0</v>
      </c>
      <c r="DT20">
        <f t="shared" si="40"/>
        <v>0</v>
      </c>
      <c r="DU20">
        <f t="shared" si="41"/>
        <v>0</v>
      </c>
      <c r="DV20">
        <f t="shared" si="42"/>
        <v>0</v>
      </c>
      <c r="DW20">
        <f t="shared" si="43"/>
        <v>0</v>
      </c>
      <c r="DY20">
        <f>SUM(LARGE(DI20:DR20,{1,2,3}))</f>
        <v>14.5</v>
      </c>
      <c r="DZ20">
        <f>SUM(LARGE(DI20:DR20,{1,2}))</f>
        <v>12</v>
      </c>
      <c r="EA20">
        <f>SUM(LARGE(DI20:DR20,{1}))</f>
        <v>6</v>
      </c>
      <c r="EB20">
        <f t="shared" si="44"/>
        <v>14.5</v>
      </c>
      <c r="EC20">
        <f t="shared" si="45"/>
        <v>6</v>
      </c>
      <c r="ED20">
        <f t="shared" si="46"/>
        <v>76</v>
      </c>
      <c r="EE20">
        <f>SUMIFS(LOOKUP!$G$2:$G$797,LOOKUP!$A$2:$A$797,'Scoring sheet'!$C20,LOOKUP!$E$2:$E$797,'Scoring sheet'!ED20)</f>
        <v>32</v>
      </c>
      <c r="EF20">
        <f>SUMIFS(LOOKUP!$B$2:$B$797,LOOKUP!$A$2:$A$797,'Scoring sheet'!$C20,LOOKUP!$E$2:$E$797,'Scoring sheet'!ED20)</f>
        <v>4</v>
      </c>
      <c r="EG20">
        <f>SUMIFS(LOOKUP!$C$2:$C$797,LOOKUP!$A$2:$A$797,'Scoring sheet'!$C20,LOOKUP!$E$2:$E$797,'Scoring sheet'!ED20)</f>
        <v>55</v>
      </c>
      <c r="EH20">
        <f>SUMIFS(LOOKUP!$F$2:$F$797,LOOKUP!$A$2:$A$797,'Scoring sheet'!$C20,LOOKUP!$E$2:$E$797,'Scoring sheet'!ED20)</f>
        <v>13</v>
      </c>
      <c r="EI20" t="str">
        <f>VLOOKUP(EH20,'Scoring points detail'!$H$222:$I$229,2,FALSE)</f>
        <v>13m</v>
      </c>
      <c r="EK20">
        <f t="shared" si="47"/>
        <v>0</v>
      </c>
    </row>
    <row r="21" spans="1:141" x14ac:dyDescent="0.25">
      <c r="A21" t="s">
        <v>67</v>
      </c>
      <c r="B21" t="s">
        <v>22</v>
      </c>
      <c r="C21" t="s">
        <v>17</v>
      </c>
      <c r="D21" s="36">
        <v>3</v>
      </c>
      <c r="E21" s="36">
        <v>55</v>
      </c>
      <c r="F21" s="36" t="s">
        <v>8</v>
      </c>
      <c r="G21" s="37">
        <f>SUMIFS(LOOKUP!$E$2:$E$797,LOOKUP!$A$2:$A$797,'Scoring sheet'!$C21,LOOKUP!$B$2:$B$797,'Scoring sheet'!D21,LOOKUP!$C$2:$C$797,'Scoring sheet'!E21,LOOKUP!$D$2:$D$797,'Scoring sheet'!F21)</f>
        <v>63</v>
      </c>
      <c r="H21" s="29" t="s">
        <v>76</v>
      </c>
      <c r="I21" s="22">
        <v>1</v>
      </c>
      <c r="J21" s="22">
        <v>55</v>
      </c>
      <c r="K21" s="22" t="s">
        <v>9</v>
      </c>
      <c r="L21" s="6">
        <f>SUMIFS(LOOKUP!$E$2:$E$797,LOOKUP!$A$2:$A$797,'Scoring sheet'!$C21,LOOKUP!$B$2:$B$797,'Scoring sheet'!I21,LOOKUP!$C$2:$C$797,'Scoring sheet'!J21,LOOKUP!$D$2:$D$797,'Scoring sheet'!K21)</f>
        <v>67</v>
      </c>
      <c r="M21" s="24">
        <f t="shared" si="23"/>
        <v>10</v>
      </c>
      <c r="N21" s="24">
        <f t="shared" si="0"/>
        <v>65</v>
      </c>
      <c r="O21" s="29" t="s">
        <v>76</v>
      </c>
      <c r="P21" s="6">
        <v>3</v>
      </c>
      <c r="Q21" s="22">
        <v>55</v>
      </c>
      <c r="R21" s="22" t="s">
        <v>9</v>
      </c>
      <c r="S21" s="6">
        <f>SUMIFS(LOOKUP!$E$2:$E$797,LOOKUP!$A$2:$A$797,'Scoring sheet'!$C21,LOOKUP!$B$2:$B$797,'Scoring sheet'!P21,LOOKUP!$C$2:$C$797,'Scoring sheet'!Q21,LOOKUP!$D$2:$D$797,'Scoring sheet'!R21)</f>
        <v>69</v>
      </c>
      <c r="T21" s="24">
        <f t="shared" si="24"/>
        <v>10</v>
      </c>
      <c r="U21" s="24">
        <f t="shared" si="1"/>
        <v>67</v>
      </c>
      <c r="V21" s="29" t="s">
        <v>77</v>
      </c>
      <c r="W21" s="6"/>
      <c r="X21" s="22"/>
      <c r="Y21" s="22"/>
      <c r="Z21" s="6">
        <f>SUMIFS(LOOKUP!$E$2:$E$797,LOOKUP!$A$2:$A$797,'Scoring sheet'!$C21,LOOKUP!$B$2:$B$797,'Scoring sheet'!W21,LOOKUP!$C$2:$C$797,'Scoring sheet'!X21,LOOKUP!$D$2:$D$797,'Scoring sheet'!Y21)</f>
        <v>0</v>
      </c>
      <c r="AA21" s="24">
        <f t="shared" si="25"/>
        <v>0</v>
      </c>
      <c r="AB21" s="24">
        <f t="shared" si="2"/>
        <v>67</v>
      </c>
      <c r="AC21" s="29" t="s">
        <v>77</v>
      </c>
      <c r="AD21" s="6"/>
      <c r="AE21" s="22"/>
      <c r="AF21" s="22"/>
      <c r="AG21" s="6">
        <f>SUMIFS(LOOKUP!$E$2:$E$797,LOOKUP!$A$2:$A$797,'Scoring sheet'!$C21,LOOKUP!$B$2:$B$797,'Scoring sheet'!AD21,LOOKUP!$C$2:$C$797,'Scoring sheet'!AE21,LOOKUP!$D$2:$D$797,'Scoring sheet'!AF21)</f>
        <v>0</v>
      </c>
      <c r="AH21" s="24">
        <f t="shared" si="26"/>
        <v>0</v>
      </c>
      <c r="AI21" s="24">
        <f t="shared" si="3"/>
        <v>67</v>
      </c>
      <c r="AJ21" s="29" t="s">
        <v>77</v>
      </c>
      <c r="AK21" s="6"/>
      <c r="AL21" s="22"/>
      <c r="AM21" s="22"/>
      <c r="AN21" s="6">
        <f>SUMIFS(LOOKUP!$E$2:$E$797,LOOKUP!$A$2:$A$797,'Scoring sheet'!$C21,LOOKUP!$B$2:$B$797,'Scoring sheet'!AK21,LOOKUP!$C$2:$C$797,'Scoring sheet'!AL21,LOOKUP!$D$2:$D$797,'Scoring sheet'!AM21)</f>
        <v>0</v>
      </c>
      <c r="AO21" s="24">
        <f t="shared" si="27"/>
        <v>0</v>
      </c>
      <c r="AP21" s="24">
        <f t="shared" si="4"/>
        <v>67</v>
      </c>
      <c r="AQ21" s="29" t="s">
        <v>76</v>
      </c>
      <c r="AR21" s="6">
        <v>3</v>
      </c>
      <c r="AS21" s="22">
        <v>55</v>
      </c>
      <c r="AT21" s="22" t="s">
        <v>9</v>
      </c>
      <c r="AU21" s="6">
        <f>SUMIFS(LOOKUP!$E$2:$E$797,LOOKUP!$A$2:$A$797,'Scoring sheet'!$C21,LOOKUP!$B$2:$B$797,'Scoring sheet'!AR21,LOOKUP!$C$2:$C$797,'Scoring sheet'!AS21,LOOKUP!$D$2:$D$797,'Scoring sheet'!AT21)</f>
        <v>69</v>
      </c>
      <c r="AV21" s="24">
        <f t="shared" si="28"/>
        <v>8</v>
      </c>
      <c r="AW21" s="24">
        <f t="shared" si="5"/>
        <v>68</v>
      </c>
      <c r="AX21" s="29" t="s">
        <v>77</v>
      </c>
      <c r="AY21" s="6"/>
      <c r="AZ21" s="22"/>
      <c r="BA21" s="22"/>
      <c r="BB21" s="6">
        <f>SUMIFS(LOOKUP!$E$2:$E$797,LOOKUP!$A$2:$A$797,'Scoring sheet'!$C21,LOOKUP!$B$2:$B$797,'Scoring sheet'!AY21,LOOKUP!$C$2:$C$797,'Scoring sheet'!AZ21,LOOKUP!$D$2:$D$797,'Scoring sheet'!BA21)</f>
        <v>0</v>
      </c>
      <c r="BC21" s="24">
        <f t="shared" si="29"/>
        <v>0</v>
      </c>
      <c r="BD21" s="24">
        <f t="shared" si="6"/>
        <v>68</v>
      </c>
      <c r="BE21" s="29" t="s">
        <v>77</v>
      </c>
      <c r="BF21" s="6"/>
      <c r="BG21" s="22"/>
      <c r="BH21" s="22"/>
      <c r="BI21" s="6">
        <f>SUMIFS(LOOKUP!$E$2:$E$797,LOOKUP!$A$2:$A$797,'Scoring sheet'!$C21,LOOKUP!$B$2:$B$797,'Scoring sheet'!BF21,LOOKUP!$C$2:$C$797,'Scoring sheet'!BG21,LOOKUP!$D$2:$D$797,'Scoring sheet'!BH21)</f>
        <v>0</v>
      </c>
      <c r="BJ21" s="24">
        <f t="shared" si="30"/>
        <v>0</v>
      </c>
      <c r="BK21" s="24">
        <f t="shared" si="7"/>
        <v>68</v>
      </c>
      <c r="BL21" s="29" t="s">
        <v>77</v>
      </c>
      <c r="BM21" s="6"/>
      <c r="BN21" s="22"/>
      <c r="BO21" s="22"/>
      <c r="BP21" s="6">
        <f>SUMIFS(LOOKUP!$E$2:$E$797,LOOKUP!$A$2:$A$797,'Scoring sheet'!$C21,LOOKUP!$B$2:$B$797,'Scoring sheet'!BM21,LOOKUP!$C$2:$C$797,'Scoring sheet'!BN21,LOOKUP!$D$2:$D$797,'Scoring sheet'!BO21)</f>
        <v>0</v>
      </c>
      <c r="BQ21" s="24">
        <f t="shared" si="31"/>
        <v>0</v>
      </c>
      <c r="BR21" s="24">
        <f t="shared" si="8"/>
        <v>68</v>
      </c>
      <c r="BS21" s="29" t="s">
        <v>77</v>
      </c>
      <c r="BT21" s="6"/>
      <c r="BU21" s="22"/>
      <c r="BV21" s="22"/>
      <c r="BW21" s="6">
        <f>SUMIFS(LOOKUP!$E$2:$E$797,LOOKUP!$A$2:$A$797,'Scoring sheet'!$C21,LOOKUP!$B$2:$B$797,'Scoring sheet'!BT21,LOOKUP!$C$2:$C$797,'Scoring sheet'!BU21,LOOKUP!$D$2:$D$797,'Scoring sheet'!BV21)</f>
        <v>0</v>
      </c>
      <c r="BX21" s="24">
        <f t="shared" si="32"/>
        <v>0</v>
      </c>
      <c r="BY21" s="24">
        <f t="shared" si="9"/>
        <v>68</v>
      </c>
      <c r="BZ21" s="29" t="s">
        <v>77</v>
      </c>
      <c r="CA21" s="6"/>
      <c r="CB21" s="22"/>
      <c r="CC21" s="22"/>
      <c r="CD21" s="6">
        <f>SUMIFS(LOOKUP!$E$2:$E$797,LOOKUP!$A$2:$A$797,'Scoring sheet'!$C21,LOOKUP!$B$2:$B$797,'Scoring sheet'!CA21,LOOKUP!$C$2:$C$797,'Scoring sheet'!CB21,LOOKUP!$D$2:$D$797,'Scoring sheet'!CC21)</f>
        <v>0</v>
      </c>
      <c r="CE21" s="24">
        <f t="shared" si="33"/>
        <v>0</v>
      </c>
      <c r="CF21" s="24">
        <f t="shared" si="10"/>
        <v>68</v>
      </c>
      <c r="CG21" s="29" t="s">
        <v>77</v>
      </c>
      <c r="CH21" s="6"/>
      <c r="CI21" s="22"/>
      <c r="CJ21" s="22"/>
      <c r="CK21" s="6">
        <f>SUMIFS(LOOKUP!$E$2:$E$797,LOOKUP!$A$2:$A$797,'Scoring sheet'!$C21,LOOKUP!$B$2:$B$797,'Scoring sheet'!CH21,LOOKUP!$C$2:$C$797,'Scoring sheet'!CI21,LOOKUP!$D$2:$D$797,'Scoring sheet'!CJ21)</f>
        <v>0</v>
      </c>
      <c r="CL21" s="24">
        <f t="shared" si="34"/>
        <v>0</v>
      </c>
      <c r="CM21" s="24">
        <f t="shared" si="11"/>
        <v>68</v>
      </c>
      <c r="CN21" s="29" t="s">
        <v>77</v>
      </c>
      <c r="CO21" s="6"/>
      <c r="CP21" s="22"/>
      <c r="CQ21" s="22"/>
      <c r="CR21" s="6">
        <f>SUMIFS(LOOKUP!$E$2:$E$797,LOOKUP!$A$2:$A$797,'Scoring sheet'!$C21,LOOKUP!$B$2:$B$797,'Scoring sheet'!CO21,LOOKUP!$C$2:$C$797,'Scoring sheet'!CP21,LOOKUP!$D$2:$D$797,'Scoring sheet'!CQ21)</f>
        <v>0</v>
      </c>
      <c r="CS21" s="24">
        <f t="shared" si="35"/>
        <v>0</v>
      </c>
      <c r="CT21" s="24">
        <f t="shared" si="12"/>
        <v>68</v>
      </c>
      <c r="CU21" s="29" t="s">
        <v>77</v>
      </c>
      <c r="CV21" s="6"/>
      <c r="CW21" s="22"/>
      <c r="CX21" s="22"/>
      <c r="CY21" s="6">
        <f>SUMIFS(LOOKUP!$E$2:$E$797,LOOKUP!$A$2:$A$797,'Scoring sheet'!$C21,LOOKUP!$B$2:$B$797,'Scoring sheet'!CV21,LOOKUP!$C$2:$C$797,'Scoring sheet'!CW21,LOOKUP!$D$2:$D$797,'Scoring sheet'!CX21)</f>
        <v>0</v>
      </c>
      <c r="CZ21" s="24">
        <f t="shared" si="36"/>
        <v>0</v>
      </c>
      <c r="DA21" s="24">
        <f t="shared" si="13"/>
        <v>68</v>
      </c>
      <c r="DB21" s="29" t="s">
        <v>77</v>
      </c>
      <c r="DC21" s="6"/>
      <c r="DD21" s="22"/>
      <c r="DE21" s="22"/>
      <c r="DF21" s="6">
        <f>SUMIFS(LOOKUP!$E$2:$E$797,LOOKUP!$A$2:$A$797,'Scoring sheet'!$C21,LOOKUP!$B$2:$B$797,'Scoring sheet'!DC21,LOOKUP!$C$2:$C$797,'Scoring sheet'!DD21,LOOKUP!$D$2:$D$797,'Scoring sheet'!DE21)</f>
        <v>0</v>
      </c>
      <c r="DG21" s="24">
        <f t="shared" si="37"/>
        <v>0</v>
      </c>
      <c r="DI21">
        <f t="shared" si="14"/>
        <v>10</v>
      </c>
      <c r="DJ21">
        <f t="shared" si="15"/>
        <v>10</v>
      </c>
      <c r="DK21">
        <f t="shared" si="16"/>
        <v>0</v>
      </c>
      <c r="DL21">
        <f t="shared" si="17"/>
        <v>0</v>
      </c>
      <c r="DM21">
        <f t="shared" si="18"/>
        <v>0</v>
      </c>
      <c r="DN21">
        <f t="shared" si="19"/>
        <v>8</v>
      </c>
      <c r="DO21">
        <f t="shared" si="20"/>
        <v>0</v>
      </c>
      <c r="DP21">
        <f t="shared" si="21"/>
        <v>0</v>
      </c>
      <c r="DQ21">
        <f t="shared" si="22"/>
        <v>0</v>
      </c>
      <c r="DR21">
        <f t="shared" si="38"/>
        <v>0</v>
      </c>
      <c r="DS21">
        <f t="shared" si="39"/>
        <v>0</v>
      </c>
      <c r="DT21">
        <f t="shared" si="40"/>
        <v>0</v>
      </c>
      <c r="DU21">
        <f t="shared" si="41"/>
        <v>0</v>
      </c>
      <c r="DV21">
        <f t="shared" si="42"/>
        <v>0</v>
      </c>
      <c r="DW21">
        <f t="shared" si="43"/>
        <v>0</v>
      </c>
      <c r="DY21">
        <f>SUM(LARGE(DI21:DR21,{1,2,3}))</f>
        <v>28</v>
      </c>
      <c r="DZ21">
        <f>SUM(LARGE(DI21:DR21,{1,2}))</f>
        <v>20</v>
      </c>
      <c r="EA21">
        <f>SUM(LARGE(DI21:DR21,{1}))</f>
        <v>10</v>
      </c>
      <c r="EB21">
        <f t="shared" si="44"/>
        <v>28</v>
      </c>
      <c r="EC21">
        <f t="shared" si="45"/>
        <v>10</v>
      </c>
      <c r="ED21">
        <f t="shared" si="46"/>
        <v>69</v>
      </c>
      <c r="EE21">
        <f>SUMIFS(LOOKUP!$G$2:$G$797,LOOKUP!$A$2:$A$797,'Scoring sheet'!$C21,LOOKUP!$E$2:$E$797,'Scoring sheet'!ED21)</f>
        <v>39</v>
      </c>
      <c r="EF21">
        <f>SUMIFS(LOOKUP!$B$2:$B$797,LOOKUP!$A$2:$A$797,'Scoring sheet'!$C21,LOOKUP!$E$2:$E$797,'Scoring sheet'!ED21)</f>
        <v>3</v>
      </c>
      <c r="EG21">
        <f>SUMIFS(LOOKUP!$C$2:$C$797,LOOKUP!$A$2:$A$797,'Scoring sheet'!$C21,LOOKUP!$E$2:$E$797,'Scoring sheet'!ED21)</f>
        <v>55</v>
      </c>
      <c r="EH21">
        <f>SUMIFS(LOOKUP!$F$2:$F$797,LOOKUP!$A$2:$A$797,'Scoring sheet'!$C21,LOOKUP!$E$2:$E$797,'Scoring sheet'!ED21)</f>
        <v>14</v>
      </c>
      <c r="EI21" t="str">
        <f>VLOOKUP(EH21,'Scoring points detail'!$H$222:$I$229,2,FALSE)</f>
        <v>14m</v>
      </c>
      <c r="EK21">
        <f t="shared" si="47"/>
        <v>6</v>
      </c>
    </row>
    <row r="22" spans="1:141" x14ac:dyDescent="0.25">
      <c r="A22" t="s">
        <v>69</v>
      </c>
      <c r="B22" t="s">
        <v>22</v>
      </c>
      <c r="C22" t="s">
        <v>17</v>
      </c>
      <c r="D22" s="36">
        <v>2</v>
      </c>
      <c r="E22" s="36">
        <v>55</v>
      </c>
      <c r="F22" s="36" t="s">
        <v>9</v>
      </c>
      <c r="G22" s="37">
        <f>SUMIFS(LOOKUP!$E$2:$E$797,LOOKUP!$A$2:$A$797,'Scoring sheet'!$C22,LOOKUP!$B$2:$B$797,'Scoring sheet'!D22,LOOKUP!$C$2:$C$797,'Scoring sheet'!E22,LOOKUP!$D$2:$D$797,'Scoring sheet'!F22)</f>
        <v>68</v>
      </c>
      <c r="H22" s="29" t="s">
        <v>76</v>
      </c>
      <c r="I22" s="22">
        <v>4.5</v>
      </c>
      <c r="J22" s="22">
        <v>55</v>
      </c>
      <c r="K22" s="22" t="s">
        <v>9</v>
      </c>
      <c r="L22" s="6">
        <f>SUMIFS(LOOKUP!$E$2:$E$797,LOOKUP!$A$2:$A$797,'Scoring sheet'!$C22,LOOKUP!$B$2:$B$797,'Scoring sheet'!I22,LOOKUP!$C$2:$C$797,'Scoring sheet'!J22,LOOKUP!$D$2:$D$797,'Scoring sheet'!K22)</f>
        <v>70.5</v>
      </c>
      <c r="M22" s="24">
        <f t="shared" si="23"/>
        <v>8.5</v>
      </c>
      <c r="N22" s="24">
        <f t="shared" si="0"/>
        <v>69.25</v>
      </c>
      <c r="O22" s="29" t="s">
        <v>76</v>
      </c>
      <c r="P22" s="6">
        <v>2.5</v>
      </c>
      <c r="Q22" s="22">
        <v>55</v>
      </c>
      <c r="R22" s="22" t="s">
        <v>9</v>
      </c>
      <c r="S22" s="6">
        <f>SUMIFS(LOOKUP!$E$2:$E$797,LOOKUP!$A$2:$A$797,'Scoring sheet'!$C22,LOOKUP!$B$2:$B$797,'Scoring sheet'!P22,LOOKUP!$C$2:$C$797,'Scoring sheet'!Q22,LOOKUP!$D$2:$D$797,'Scoring sheet'!R22)</f>
        <v>68.5</v>
      </c>
      <c r="T22" s="24">
        <f t="shared" si="24"/>
        <v>5.25</v>
      </c>
      <c r="U22" s="24">
        <f t="shared" si="1"/>
        <v>69.25</v>
      </c>
      <c r="V22" s="29" t="s">
        <v>77</v>
      </c>
      <c r="W22" s="6"/>
      <c r="X22" s="22"/>
      <c r="Y22" s="22"/>
      <c r="Z22" s="6">
        <f>SUMIFS(LOOKUP!$E$2:$E$797,LOOKUP!$A$2:$A$797,'Scoring sheet'!$C22,LOOKUP!$B$2:$B$797,'Scoring sheet'!W22,LOOKUP!$C$2:$C$797,'Scoring sheet'!X22,LOOKUP!$D$2:$D$797,'Scoring sheet'!Y22)</f>
        <v>0</v>
      </c>
      <c r="AA22" s="24">
        <f t="shared" si="25"/>
        <v>0</v>
      </c>
      <c r="AB22" s="24">
        <f t="shared" si="2"/>
        <v>69.25</v>
      </c>
      <c r="AC22" s="29" t="s">
        <v>77</v>
      </c>
      <c r="AD22" s="6"/>
      <c r="AE22" s="22"/>
      <c r="AF22" s="22"/>
      <c r="AG22" s="6">
        <f>SUMIFS(LOOKUP!$E$2:$E$797,LOOKUP!$A$2:$A$797,'Scoring sheet'!$C22,LOOKUP!$B$2:$B$797,'Scoring sheet'!AD22,LOOKUP!$C$2:$C$797,'Scoring sheet'!AE22,LOOKUP!$D$2:$D$797,'Scoring sheet'!AF22)</f>
        <v>0</v>
      </c>
      <c r="AH22" s="24">
        <f t="shared" si="26"/>
        <v>0</v>
      </c>
      <c r="AI22" s="24">
        <f t="shared" si="3"/>
        <v>69.25</v>
      </c>
      <c r="AJ22" s="29" t="s">
        <v>76</v>
      </c>
      <c r="AK22" s="6">
        <v>4</v>
      </c>
      <c r="AL22" s="22">
        <v>55</v>
      </c>
      <c r="AM22" s="22" t="s">
        <v>8</v>
      </c>
      <c r="AN22" s="6">
        <f>SUMIFS(LOOKUP!$E$2:$E$797,LOOKUP!$A$2:$A$797,'Scoring sheet'!$C22,LOOKUP!$B$2:$B$797,'Scoring sheet'!AK22,LOOKUP!$C$2:$C$797,'Scoring sheet'!AL22,LOOKUP!$D$2:$D$797,'Scoring sheet'!AM22)</f>
        <v>64</v>
      </c>
      <c r="AO22" s="24">
        <f t="shared" si="27"/>
        <v>0.75</v>
      </c>
      <c r="AP22" s="24">
        <f t="shared" si="4"/>
        <v>69.25</v>
      </c>
      <c r="AQ22" s="29" t="s">
        <v>76</v>
      </c>
      <c r="AR22" s="6">
        <v>4</v>
      </c>
      <c r="AS22" s="22">
        <v>55</v>
      </c>
      <c r="AT22" s="22" t="s">
        <v>8</v>
      </c>
      <c r="AU22" s="6">
        <f>SUMIFS(LOOKUP!$E$2:$E$797,LOOKUP!$A$2:$A$797,'Scoring sheet'!$C22,LOOKUP!$B$2:$B$797,'Scoring sheet'!AR22,LOOKUP!$C$2:$C$797,'Scoring sheet'!AS22,LOOKUP!$D$2:$D$797,'Scoring sheet'!AT22)</f>
        <v>64</v>
      </c>
      <c r="AV22" s="24">
        <f t="shared" si="28"/>
        <v>0.75</v>
      </c>
      <c r="AW22" s="24">
        <f t="shared" si="5"/>
        <v>69.25</v>
      </c>
      <c r="AX22" s="29" t="s">
        <v>77</v>
      </c>
      <c r="AY22" s="6"/>
      <c r="AZ22" s="22"/>
      <c r="BA22" s="22"/>
      <c r="BB22" s="6">
        <f>SUMIFS(LOOKUP!$E$2:$E$797,LOOKUP!$A$2:$A$797,'Scoring sheet'!$C22,LOOKUP!$B$2:$B$797,'Scoring sheet'!AY22,LOOKUP!$C$2:$C$797,'Scoring sheet'!AZ22,LOOKUP!$D$2:$D$797,'Scoring sheet'!BA22)</f>
        <v>0</v>
      </c>
      <c r="BC22" s="24">
        <f t="shared" si="29"/>
        <v>0</v>
      </c>
      <c r="BD22" s="24">
        <f t="shared" si="6"/>
        <v>69.25</v>
      </c>
      <c r="BE22" s="29" t="s">
        <v>77</v>
      </c>
      <c r="BF22" s="6"/>
      <c r="BG22" s="22"/>
      <c r="BH22" s="22"/>
      <c r="BI22" s="6">
        <f>SUMIFS(LOOKUP!$E$2:$E$797,LOOKUP!$A$2:$A$797,'Scoring sheet'!$C22,LOOKUP!$B$2:$B$797,'Scoring sheet'!BF22,LOOKUP!$C$2:$C$797,'Scoring sheet'!BG22,LOOKUP!$D$2:$D$797,'Scoring sheet'!BH22)</f>
        <v>0</v>
      </c>
      <c r="BJ22" s="24">
        <f t="shared" si="30"/>
        <v>0</v>
      </c>
      <c r="BK22" s="24">
        <f t="shared" si="7"/>
        <v>69.25</v>
      </c>
      <c r="BL22" s="29" t="s">
        <v>77</v>
      </c>
      <c r="BM22" s="6"/>
      <c r="BN22" s="22"/>
      <c r="BO22" s="22"/>
      <c r="BP22" s="6">
        <f>SUMIFS(LOOKUP!$E$2:$E$797,LOOKUP!$A$2:$A$797,'Scoring sheet'!$C22,LOOKUP!$B$2:$B$797,'Scoring sheet'!BM22,LOOKUP!$C$2:$C$797,'Scoring sheet'!BN22,LOOKUP!$D$2:$D$797,'Scoring sheet'!BO22)</f>
        <v>0</v>
      </c>
      <c r="BQ22" s="24">
        <f t="shared" si="31"/>
        <v>0</v>
      </c>
      <c r="BR22" s="24">
        <f t="shared" si="8"/>
        <v>69.25</v>
      </c>
      <c r="BS22" s="29" t="s">
        <v>77</v>
      </c>
      <c r="BT22" s="6"/>
      <c r="BU22" s="22"/>
      <c r="BV22" s="22"/>
      <c r="BW22" s="6">
        <f>SUMIFS(LOOKUP!$E$2:$E$797,LOOKUP!$A$2:$A$797,'Scoring sheet'!$C22,LOOKUP!$B$2:$B$797,'Scoring sheet'!BT22,LOOKUP!$C$2:$C$797,'Scoring sheet'!BU22,LOOKUP!$D$2:$D$797,'Scoring sheet'!BV22)</f>
        <v>0</v>
      </c>
      <c r="BX22" s="24">
        <f t="shared" si="32"/>
        <v>0</v>
      </c>
      <c r="BY22" s="24">
        <f t="shared" si="9"/>
        <v>69.25</v>
      </c>
      <c r="BZ22" s="29" t="s">
        <v>77</v>
      </c>
      <c r="CA22" s="6"/>
      <c r="CB22" s="22"/>
      <c r="CC22" s="22"/>
      <c r="CD22" s="6">
        <f>SUMIFS(LOOKUP!$E$2:$E$797,LOOKUP!$A$2:$A$797,'Scoring sheet'!$C22,LOOKUP!$B$2:$B$797,'Scoring sheet'!CA22,LOOKUP!$C$2:$C$797,'Scoring sheet'!CB22,LOOKUP!$D$2:$D$797,'Scoring sheet'!CC22)</f>
        <v>0</v>
      </c>
      <c r="CE22" s="24">
        <f t="shared" si="33"/>
        <v>0</v>
      </c>
      <c r="CF22" s="24">
        <f t="shared" si="10"/>
        <v>69.25</v>
      </c>
      <c r="CG22" s="29" t="s">
        <v>77</v>
      </c>
      <c r="CH22" s="6"/>
      <c r="CI22" s="22"/>
      <c r="CJ22" s="22"/>
      <c r="CK22" s="6">
        <f>SUMIFS(LOOKUP!$E$2:$E$797,LOOKUP!$A$2:$A$797,'Scoring sheet'!$C22,LOOKUP!$B$2:$B$797,'Scoring sheet'!CH22,LOOKUP!$C$2:$C$797,'Scoring sheet'!CI22,LOOKUP!$D$2:$D$797,'Scoring sheet'!CJ22)</f>
        <v>0</v>
      </c>
      <c r="CL22" s="24">
        <f t="shared" si="34"/>
        <v>0</v>
      </c>
      <c r="CM22" s="24">
        <f t="shared" si="11"/>
        <v>69.25</v>
      </c>
      <c r="CN22" s="29" t="s">
        <v>77</v>
      </c>
      <c r="CO22" s="6"/>
      <c r="CP22" s="22"/>
      <c r="CQ22" s="22"/>
      <c r="CR22" s="6">
        <f>SUMIFS(LOOKUP!$E$2:$E$797,LOOKUP!$A$2:$A$797,'Scoring sheet'!$C22,LOOKUP!$B$2:$B$797,'Scoring sheet'!CO22,LOOKUP!$C$2:$C$797,'Scoring sheet'!CP22,LOOKUP!$D$2:$D$797,'Scoring sheet'!CQ22)</f>
        <v>0</v>
      </c>
      <c r="CS22" s="24">
        <f t="shared" si="35"/>
        <v>0</v>
      </c>
      <c r="CT22" s="24">
        <f t="shared" si="12"/>
        <v>69.25</v>
      </c>
      <c r="CU22" s="29" t="s">
        <v>77</v>
      </c>
      <c r="CV22" s="6"/>
      <c r="CW22" s="22"/>
      <c r="CX22" s="22"/>
      <c r="CY22" s="6">
        <f>SUMIFS(LOOKUP!$E$2:$E$797,LOOKUP!$A$2:$A$797,'Scoring sheet'!$C22,LOOKUP!$B$2:$B$797,'Scoring sheet'!CV22,LOOKUP!$C$2:$C$797,'Scoring sheet'!CW22,LOOKUP!$D$2:$D$797,'Scoring sheet'!CX22)</f>
        <v>0</v>
      </c>
      <c r="CZ22" s="24">
        <f t="shared" si="36"/>
        <v>0</v>
      </c>
      <c r="DA22" s="24">
        <f t="shared" si="13"/>
        <v>69.25</v>
      </c>
      <c r="DB22" s="29" t="s">
        <v>77</v>
      </c>
      <c r="DC22" s="6"/>
      <c r="DD22" s="22"/>
      <c r="DE22" s="22"/>
      <c r="DF22" s="6">
        <f>SUMIFS(LOOKUP!$E$2:$E$797,LOOKUP!$A$2:$A$797,'Scoring sheet'!$C22,LOOKUP!$B$2:$B$797,'Scoring sheet'!DC22,LOOKUP!$C$2:$C$797,'Scoring sheet'!DD22,LOOKUP!$D$2:$D$797,'Scoring sheet'!DE22)</f>
        <v>0</v>
      </c>
      <c r="DG22" s="24">
        <f t="shared" si="37"/>
        <v>0</v>
      </c>
      <c r="DI22">
        <f t="shared" si="14"/>
        <v>8.5</v>
      </c>
      <c r="DJ22">
        <f t="shared" si="15"/>
        <v>5.25</v>
      </c>
      <c r="DK22">
        <f t="shared" si="16"/>
        <v>0</v>
      </c>
      <c r="DL22">
        <f t="shared" si="17"/>
        <v>0</v>
      </c>
      <c r="DM22">
        <f t="shared" si="18"/>
        <v>0.75</v>
      </c>
      <c r="DN22">
        <f t="shared" si="19"/>
        <v>0.75</v>
      </c>
      <c r="DO22">
        <f t="shared" si="20"/>
        <v>0</v>
      </c>
      <c r="DP22">
        <f t="shared" si="21"/>
        <v>0</v>
      </c>
      <c r="DQ22">
        <f t="shared" si="22"/>
        <v>0</v>
      </c>
      <c r="DR22">
        <f t="shared" si="38"/>
        <v>0</v>
      </c>
      <c r="DS22">
        <f t="shared" si="39"/>
        <v>0</v>
      </c>
      <c r="DT22">
        <f t="shared" si="40"/>
        <v>0</v>
      </c>
      <c r="DU22">
        <f t="shared" si="41"/>
        <v>0</v>
      </c>
      <c r="DV22">
        <f t="shared" si="42"/>
        <v>0</v>
      </c>
      <c r="DW22">
        <f t="shared" si="43"/>
        <v>0</v>
      </c>
      <c r="DY22">
        <f>SUM(LARGE(DI22:DR22,{1,2,3}))</f>
        <v>14.5</v>
      </c>
      <c r="DZ22">
        <f>SUM(LARGE(DI22:DR22,{1,2}))</f>
        <v>13.75</v>
      </c>
      <c r="EA22">
        <f>SUM(LARGE(DI22:DR22,{1}))</f>
        <v>8.5</v>
      </c>
      <c r="EB22">
        <f t="shared" si="44"/>
        <v>15.25</v>
      </c>
      <c r="EC22">
        <f t="shared" si="45"/>
        <v>8.5</v>
      </c>
      <c r="ED22">
        <f t="shared" si="46"/>
        <v>70.5</v>
      </c>
      <c r="EE22">
        <f>SUMIFS(LOOKUP!$G$2:$G$797,LOOKUP!$A$2:$A$797,'Scoring sheet'!$C22,LOOKUP!$E$2:$E$797,'Scoring sheet'!ED22)</f>
        <v>37.5</v>
      </c>
      <c r="EF22">
        <f>SUMIFS(LOOKUP!$B$2:$B$797,LOOKUP!$A$2:$A$797,'Scoring sheet'!$C22,LOOKUP!$E$2:$E$797,'Scoring sheet'!ED22)</f>
        <v>4.5</v>
      </c>
      <c r="EG22">
        <f>SUMIFS(LOOKUP!$C$2:$C$797,LOOKUP!$A$2:$A$797,'Scoring sheet'!$C22,LOOKUP!$E$2:$E$797,'Scoring sheet'!ED22)</f>
        <v>55</v>
      </c>
      <c r="EH22">
        <f>SUMIFS(LOOKUP!$F$2:$F$797,LOOKUP!$A$2:$A$797,'Scoring sheet'!$C22,LOOKUP!$E$2:$E$797,'Scoring sheet'!ED22)</f>
        <v>14</v>
      </c>
      <c r="EI22" t="str">
        <f>VLOOKUP(EH22,'Scoring points detail'!$H$222:$I$229,2,FALSE)</f>
        <v>14m</v>
      </c>
      <c r="EK22">
        <f t="shared" si="47"/>
        <v>2.5</v>
      </c>
    </row>
    <row r="23" spans="1:141" x14ac:dyDescent="0.25">
      <c r="A23" t="s">
        <v>68</v>
      </c>
      <c r="B23" t="s">
        <v>22</v>
      </c>
      <c r="C23" t="s">
        <v>17</v>
      </c>
      <c r="D23" s="36">
        <v>6</v>
      </c>
      <c r="E23" s="36">
        <v>55</v>
      </c>
      <c r="F23" s="36" t="s">
        <v>12</v>
      </c>
      <c r="G23" s="37">
        <f>SUMIFS(LOOKUP!$E$2:$E$797,LOOKUP!$A$2:$A$797,'Scoring sheet'!$C23,LOOKUP!$B$2:$B$797,'Scoring sheet'!D23,LOOKUP!$C$2:$C$797,'Scoring sheet'!E23,LOOKUP!$D$2:$D$797,'Scoring sheet'!F23)</f>
        <v>90</v>
      </c>
      <c r="H23" s="29" t="s">
        <v>77</v>
      </c>
      <c r="I23" s="22"/>
      <c r="J23" s="22"/>
      <c r="K23" s="22"/>
      <c r="L23" s="6">
        <f>SUMIFS(LOOKUP!$E$2:$E$797,LOOKUP!$A$2:$A$797,'Scoring sheet'!$C23,LOOKUP!$B$2:$B$797,'Scoring sheet'!I23,LOOKUP!$C$2:$C$797,'Scoring sheet'!J23,LOOKUP!$D$2:$D$797,'Scoring sheet'!K23)</f>
        <v>0</v>
      </c>
      <c r="M23" s="24">
        <f t="shared" si="23"/>
        <v>0</v>
      </c>
      <c r="N23" s="24">
        <f t="shared" si="0"/>
        <v>90</v>
      </c>
      <c r="O23" s="29" t="s">
        <v>77</v>
      </c>
      <c r="P23" s="6">
        <v>2.5</v>
      </c>
      <c r="Q23" s="22">
        <v>55</v>
      </c>
      <c r="R23" s="22" t="s">
        <v>12</v>
      </c>
      <c r="S23" s="6">
        <f>SUMIFS(LOOKUP!$E$2:$E$797,LOOKUP!$A$2:$A$797,'Scoring sheet'!$C23,LOOKUP!$B$2:$B$797,'Scoring sheet'!P23,LOOKUP!$C$2:$C$797,'Scoring sheet'!Q23,LOOKUP!$D$2:$D$797,'Scoring sheet'!R23)</f>
        <v>86.5</v>
      </c>
      <c r="T23" s="24">
        <f t="shared" si="24"/>
        <v>2.5</v>
      </c>
      <c r="U23" s="24">
        <f t="shared" si="1"/>
        <v>90</v>
      </c>
      <c r="V23" s="29" t="s">
        <v>77</v>
      </c>
      <c r="W23" s="6"/>
      <c r="X23" s="22"/>
      <c r="Y23" s="22"/>
      <c r="Z23" s="6">
        <f>SUMIFS(LOOKUP!$E$2:$E$797,LOOKUP!$A$2:$A$797,'Scoring sheet'!$C23,LOOKUP!$B$2:$B$797,'Scoring sheet'!W23,LOOKUP!$C$2:$C$797,'Scoring sheet'!X23,LOOKUP!$D$2:$D$797,'Scoring sheet'!Y23)</f>
        <v>0</v>
      </c>
      <c r="AA23" s="24">
        <f t="shared" si="25"/>
        <v>0</v>
      </c>
      <c r="AB23" s="24">
        <f t="shared" si="2"/>
        <v>90</v>
      </c>
      <c r="AC23" s="29" t="s">
        <v>77</v>
      </c>
      <c r="AD23" s="6"/>
      <c r="AE23" s="22"/>
      <c r="AF23" s="22"/>
      <c r="AG23" s="6">
        <f>SUMIFS(LOOKUP!$E$2:$E$797,LOOKUP!$A$2:$A$797,'Scoring sheet'!$C23,LOOKUP!$B$2:$B$797,'Scoring sheet'!AD23,LOOKUP!$C$2:$C$797,'Scoring sheet'!AE23,LOOKUP!$D$2:$D$797,'Scoring sheet'!AF23)</f>
        <v>0</v>
      </c>
      <c r="AH23" s="24">
        <f t="shared" si="26"/>
        <v>0</v>
      </c>
      <c r="AI23" s="24">
        <f t="shared" si="3"/>
        <v>90</v>
      </c>
      <c r="AJ23" s="29" t="s">
        <v>77</v>
      </c>
      <c r="AK23" s="6"/>
      <c r="AL23" s="22"/>
      <c r="AM23" s="22"/>
      <c r="AN23" s="6">
        <f>SUMIFS(LOOKUP!$E$2:$E$797,LOOKUP!$A$2:$A$797,'Scoring sheet'!$C23,LOOKUP!$B$2:$B$797,'Scoring sheet'!AK23,LOOKUP!$C$2:$C$797,'Scoring sheet'!AL23,LOOKUP!$D$2:$D$797,'Scoring sheet'!AM23)</f>
        <v>0</v>
      </c>
      <c r="AO23" s="24">
        <f t="shared" si="27"/>
        <v>0</v>
      </c>
      <c r="AP23" s="24">
        <f t="shared" si="4"/>
        <v>90</v>
      </c>
      <c r="AQ23" s="29" t="s">
        <v>76</v>
      </c>
      <c r="AR23" s="6">
        <v>3</v>
      </c>
      <c r="AS23" s="22">
        <v>55</v>
      </c>
      <c r="AT23" s="22" t="s">
        <v>12</v>
      </c>
      <c r="AU23" s="6">
        <f>SUMIFS(LOOKUP!$E$2:$E$797,LOOKUP!$A$2:$A$797,'Scoring sheet'!$C23,LOOKUP!$B$2:$B$797,'Scoring sheet'!AR23,LOOKUP!$C$2:$C$797,'Scoring sheet'!AS23,LOOKUP!$D$2:$D$797,'Scoring sheet'!AT23)</f>
        <v>87</v>
      </c>
      <c r="AV23" s="24">
        <f t="shared" si="28"/>
        <v>3</v>
      </c>
      <c r="AW23" s="24">
        <f t="shared" si="5"/>
        <v>90</v>
      </c>
      <c r="AX23" s="29" t="s">
        <v>77</v>
      </c>
      <c r="AY23" s="6"/>
      <c r="AZ23" s="22"/>
      <c r="BA23" s="22"/>
      <c r="BB23" s="6">
        <f>SUMIFS(LOOKUP!$E$2:$E$797,LOOKUP!$A$2:$A$797,'Scoring sheet'!$C23,LOOKUP!$B$2:$B$797,'Scoring sheet'!AY23,LOOKUP!$C$2:$C$797,'Scoring sheet'!AZ23,LOOKUP!$D$2:$D$797,'Scoring sheet'!BA23)</f>
        <v>0</v>
      </c>
      <c r="BC23" s="24">
        <f t="shared" si="29"/>
        <v>0</v>
      </c>
      <c r="BD23" s="24">
        <f t="shared" si="6"/>
        <v>90</v>
      </c>
      <c r="BE23" s="29" t="s">
        <v>77</v>
      </c>
      <c r="BF23" s="6"/>
      <c r="BG23" s="22"/>
      <c r="BH23" s="22"/>
      <c r="BI23" s="6">
        <f>SUMIFS(LOOKUP!$E$2:$E$797,LOOKUP!$A$2:$A$797,'Scoring sheet'!$C23,LOOKUP!$B$2:$B$797,'Scoring sheet'!BF23,LOOKUP!$C$2:$C$797,'Scoring sheet'!BG23,LOOKUP!$D$2:$D$797,'Scoring sheet'!BH23)</f>
        <v>0</v>
      </c>
      <c r="BJ23" s="24">
        <f t="shared" si="30"/>
        <v>0</v>
      </c>
      <c r="BK23" s="24">
        <f t="shared" si="7"/>
        <v>90</v>
      </c>
      <c r="BL23" s="29" t="s">
        <v>77</v>
      </c>
      <c r="BM23" s="6"/>
      <c r="BN23" s="22"/>
      <c r="BO23" s="22"/>
      <c r="BP23" s="6">
        <f>SUMIFS(LOOKUP!$E$2:$E$797,LOOKUP!$A$2:$A$797,'Scoring sheet'!$C23,LOOKUP!$B$2:$B$797,'Scoring sheet'!BM23,LOOKUP!$C$2:$C$797,'Scoring sheet'!BN23,LOOKUP!$D$2:$D$797,'Scoring sheet'!BO23)</f>
        <v>0</v>
      </c>
      <c r="BQ23" s="24">
        <f t="shared" si="31"/>
        <v>0</v>
      </c>
      <c r="BR23" s="24">
        <f t="shared" si="8"/>
        <v>90</v>
      </c>
      <c r="BS23" s="29" t="s">
        <v>77</v>
      </c>
      <c r="BT23" s="6"/>
      <c r="BU23" s="22"/>
      <c r="BV23" s="22"/>
      <c r="BW23" s="6">
        <f>SUMIFS(LOOKUP!$E$2:$E$797,LOOKUP!$A$2:$A$797,'Scoring sheet'!$C23,LOOKUP!$B$2:$B$797,'Scoring sheet'!BT23,LOOKUP!$C$2:$C$797,'Scoring sheet'!BU23,LOOKUP!$D$2:$D$797,'Scoring sheet'!BV23)</f>
        <v>0</v>
      </c>
      <c r="BX23" s="24">
        <f t="shared" si="32"/>
        <v>0</v>
      </c>
      <c r="BY23" s="24">
        <f t="shared" si="9"/>
        <v>90</v>
      </c>
      <c r="BZ23" s="29" t="s">
        <v>77</v>
      </c>
      <c r="CA23" s="6"/>
      <c r="CB23" s="22"/>
      <c r="CC23" s="22"/>
      <c r="CD23" s="6">
        <f>SUMIFS(LOOKUP!$E$2:$E$797,LOOKUP!$A$2:$A$797,'Scoring sheet'!$C23,LOOKUP!$B$2:$B$797,'Scoring sheet'!CA23,LOOKUP!$C$2:$C$797,'Scoring sheet'!CB23,LOOKUP!$D$2:$D$797,'Scoring sheet'!CC23)</f>
        <v>0</v>
      </c>
      <c r="CE23" s="24">
        <f t="shared" si="33"/>
        <v>0</v>
      </c>
      <c r="CF23" s="24">
        <f t="shared" si="10"/>
        <v>90</v>
      </c>
      <c r="CG23" s="29" t="s">
        <v>77</v>
      </c>
      <c r="CH23" s="6"/>
      <c r="CI23" s="22"/>
      <c r="CJ23" s="22"/>
      <c r="CK23" s="6">
        <f>SUMIFS(LOOKUP!$E$2:$E$797,LOOKUP!$A$2:$A$797,'Scoring sheet'!$C23,LOOKUP!$B$2:$B$797,'Scoring sheet'!CH23,LOOKUP!$C$2:$C$797,'Scoring sheet'!CI23,LOOKUP!$D$2:$D$797,'Scoring sheet'!CJ23)</f>
        <v>0</v>
      </c>
      <c r="CL23" s="24">
        <f t="shared" si="34"/>
        <v>0</v>
      </c>
      <c r="CM23" s="24">
        <f t="shared" si="11"/>
        <v>90</v>
      </c>
      <c r="CN23" s="29" t="s">
        <v>77</v>
      </c>
      <c r="CO23" s="6"/>
      <c r="CP23" s="22"/>
      <c r="CQ23" s="22"/>
      <c r="CR23" s="6">
        <f>SUMIFS(LOOKUP!$E$2:$E$797,LOOKUP!$A$2:$A$797,'Scoring sheet'!$C23,LOOKUP!$B$2:$B$797,'Scoring sheet'!CO23,LOOKUP!$C$2:$C$797,'Scoring sheet'!CP23,LOOKUP!$D$2:$D$797,'Scoring sheet'!CQ23)</f>
        <v>0</v>
      </c>
      <c r="CS23" s="24">
        <f t="shared" si="35"/>
        <v>0</v>
      </c>
      <c r="CT23" s="24">
        <f t="shared" si="12"/>
        <v>90</v>
      </c>
      <c r="CU23" s="29" t="s">
        <v>77</v>
      </c>
      <c r="CV23" s="6"/>
      <c r="CW23" s="22"/>
      <c r="CX23" s="22"/>
      <c r="CY23" s="6">
        <f>SUMIFS(LOOKUP!$E$2:$E$797,LOOKUP!$A$2:$A$797,'Scoring sheet'!$C23,LOOKUP!$B$2:$B$797,'Scoring sheet'!CV23,LOOKUP!$C$2:$C$797,'Scoring sheet'!CW23,LOOKUP!$D$2:$D$797,'Scoring sheet'!CX23)</f>
        <v>0</v>
      </c>
      <c r="CZ23" s="24">
        <f t="shared" si="36"/>
        <v>0</v>
      </c>
      <c r="DA23" s="24">
        <f t="shared" si="13"/>
        <v>90</v>
      </c>
      <c r="DB23" s="29" t="s">
        <v>77</v>
      </c>
      <c r="DC23" s="6"/>
      <c r="DD23" s="22"/>
      <c r="DE23" s="22"/>
      <c r="DF23" s="6">
        <f>SUMIFS(LOOKUP!$E$2:$E$797,LOOKUP!$A$2:$A$797,'Scoring sheet'!$C23,LOOKUP!$B$2:$B$797,'Scoring sheet'!DC23,LOOKUP!$C$2:$C$797,'Scoring sheet'!DD23,LOOKUP!$D$2:$D$797,'Scoring sheet'!DE23)</f>
        <v>0</v>
      </c>
      <c r="DG23" s="24">
        <f t="shared" si="37"/>
        <v>0</v>
      </c>
      <c r="DI23">
        <f t="shared" si="14"/>
        <v>0</v>
      </c>
      <c r="DJ23">
        <f t="shared" si="15"/>
        <v>2.5</v>
      </c>
      <c r="DK23">
        <f t="shared" si="16"/>
        <v>0</v>
      </c>
      <c r="DL23">
        <f t="shared" si="17"/>
        <v>0</v>
      </c>
      <c r="DM23">
        <f t="shared" si="18"/>
        <v>0</v>
      </c>
      <c r="DN23">
        <f t="shared" si="19"/>
        <v>3</v>
      </c>
      <c r="DO23">
        <f t="shared" si="20"/>
        <v>0</v>
      </c>
      <c r="DP23">
        <f t="shared" si="21"/>
        <v>0</v>
      </c>
      <c r="DQ23">
        <f t="shared" si="22"/>
        <v>0</v>
      </c>
      <c r="DR23">
        <f t="shared" si="38"/>
        <v>0</v>
      </c>
      <c r="DS23">
        <f t="shared" si="39"/>
        <v>0</v>
      </c>
      <c r="DT23">
        <f t="shared" si="40"/>
        <v>0</v>
      </c>
      <c r="DU23">
        <f t="shared" si="41"/>
        <v>0</v>
      </c>
      <c r="DV23">
        <f t="shared" si="42"/>
        <v>0</v>
      </c>
      <c r="DW23">
        <f t="shared" si="43"/>
        <v>0</v>
      </c>
      <c r="DY23">
        <f>SUM(LARGE(DI23:DR23,{1,2,3}))</f>
        <v>5.5</v>
      </c>
      <c r="DZ23">
        <f>SUM(LARGE(DI23:DR23,{1,2}))</f>
        <v>5.5</v>
      </c>
      <c r="EA23">
        <f>SUM(LARGE(DI23:DR23,{1}))</f>
        <v>3</v>
      </c>
      <c r="EB23">
        <f t="shared" si="44"/>
        <v>5.5</v>
      </c>
      <c r="EC23">
        <f t="shared" si="45"/>
        <v>3</v>
      </c>
      <c r="ED23">
        <f t="shared" si="46"/>
        <v>87</v>
      </c>
      <c r="EE23">
        <f>SUMIFS(LOOKUP!$G$2:$G$797,LOOKUP!$A$2:$A$797,'Scoring sheet'!$C23,LOOKUP!$E$2:$E$797,'Scoring sheet'!ED23)</f>
        <v>21</v>
      </c>
      <c r="EF23">
        <f>SUMIFS(LOOKUP!$B$2:$B$797,LOOKUP!$A$2:$A$797,'Scoring sheet'!$C23,LOOKUP!$E$2:$E$797,'Scoring sheet'!ED23)</f>
        <v>3</v>
      </c>
      <c r="EG23">
        <f>SUMIFS(LOOKUP!$C$2:$C$797,LOOKUP!$A$2:$A$797,'Scoring sheet'!$C23,LOOKUP!$E$2:$E$797,'Scoring sheet'!ED23)</f>
        <v>55</v>
      </c>
      <c r="EH23">
        <f>SUMIFS(LOOKUP!$F$2:$F$797,LOOKUP!$A$2:$A$797,'Scoring sheet'!$C23,LOOKUP!$E$2:$E$797,'Scoring sheet'!ED23)</f>
        <v>11.25</v>
      </c>
      <c r="EI23" t="str">
        <f>VLOOKUP(EH23,'Scoring points detail'!$H$222:$I$229,2,FALSE)</f>
        <v>11.25m</v>
      </c>
      <c r="EK23">
        <f t="shared" si="47"/>
        <v>-3</v>
      </c>
    </row>
    <row r="24" spans="1:141" x14ac:dyDescent="0.25">
      <c r="A24" t="s">
        <v>71</v>
      </c>
      <c r="B24" t="s">
        <v>25</v>
      </c>
      <c r="C24" t="s">
        <v>18</v>
      </c>
      <c r="D24" s="36">
        <v>6</v>
      </c>
      <c r="E24" s="36">
        <v>58</v>
      </c>
      <c r="F24" s="36" t="s">
        <v>9</v>
      </c>
      <c r="G24" s="37">
        <f>SUMIFS(LOOKUP!$E$2:$E$797,LOOKUP!$A$2:$A$797,'Scoring sheet'!$C24,LOOKUP!$B$2:$B$797,'Scoring sheet'!D24,LOOKUP!$C$2:$C$797,'Scoring sheet'!E24,LOOKUP!$D$2:$D$797,'Scoring sheet'!F24)</f>
        <v>78</v>
      </c>
      <c r="H24" s="29" t="s">
        <v>76</v>
      </c>
      <c r="I24" s="22">
        <v>1.5</v>
      </c>
      <c r="J24" s="22">
        <v>58</v>
      </c>
      <c r="K24" s="22" t="s">
        <v>9</v>
      </c>
      <c r="L24" s="6">
        <f>SUMIFS(LOOKUP!$E$2:$E$797,LOOKUP!$A$2:$A$797,'Scoring sheet'!$C24,LOOKUP!$B$2:$B$797,'Scoring sheet'!I24,LOOKUP!$C$2:$C$797,'Scoring sheet'!J24,LOOKUP!$D$2:$D$797,'Scoring sheet'!K24)</f>
        <v>73.5</v>
      </c>
      <c r="M24" s="24">
        <f t="shared" si="23"/>
        <v>1.5</v>
      </c>
      <c r="N24" s="24">
        <f t="shared" si="0"/>
        <v>78</v>
      </c>
      <c r="O24" s="29" t="s">
        <v>76</v>
      </c>
      <c r="P24" s="6">
        <v>3.5</v>
      </c>
      <c r="Q24" s="22">
        <v>58</v>
      </c>
      <c r="R24" s="22" t="s">
        <v>9</v>
      </c>
      <c r="S24" s="6">
        <f>SUMIFS(LOOKUP!$E$2:$E$797,LOOKUP!$A$2:$A$797,'Scoring sheet'!$C24,LOOKUP!$B$2:$B$797,'Scoring sheet'!P24,LOOKUP!$C$2:$C$797,'Scoring sheet'!Q24,LOOKUP!$D$2:$D$797,'Scoring sheet'!R24)</f>
        <v>75.5</v>
      </c>
      <c r="T24" s="24">
        <f t="shared" si="24"/>
        <v>3.5</v>
      </c>
      <c r="U24" s="24">
        <f t="shared" si="1"/>
        <v>78</v>
      </c>
      <c r="V24" s="29" t="s">
        <v>77</v>
      </c>
      <c r="W24" s="6"/>
      <c r="X24" s="22"/>
      <c r="Y24" s="22"/>
      <c r="Z24" s="6">
        <f>SUMIFS(LOOKUP!$E$2:$E$797,LOOKUP!$A$2:$A$797,'Scoring sheet'!$C24,LOOKUP!$B$2:$B$797,'Scoring sheet'!W24,LOOKUP!$C$2:$C$797,'Scoring sheet'!X24,LOOKUP!$D$2:$D$797,'Scoring sheet'!Y24)</f>
        <v>0</v>
      </c>
      <c r="AA24" s="24">
        <f t="shared" si="25"/>
        <v>0</v>
      </c>
      <c r="AB24" s="24">
        <f t="shared" si="2"/>
        <v>78</v>
      </c>
      <c r="AC24" s="29" t="s">
        <v>77</v>
      </c>
      <c r="AD24" s="6"/>
      <c r="AE24" s="22"/>
      <c r="AF24" s="22"/>
      <c r="AG24" s="6">
        <f>SUMIFS(LOOKUP!$E$2:$E$797,LOOKUP!$A$2:$A$797,'Scoring sheet'!$C24,LOOKUP!$B$2:$B$797,'Scoring sheet'!AD24,LOOKUP!$C$2:$C$797,'Scoring sheet'!AE24,LOOKUP!$D$2:$D$797,'Scoring sheet'!AF24)</f>
        <v>0</v>
      </c>
      <c r="AH24" s="24">
        <f t="shared" si="26"/>
        <v>0</v>
      </c>
      <c r="AI24" s="24">
        <f t="shared" si="3"/>
        <v>78</v>
      </c>
      <c r="AJ24" s="29" t="s">
        <v>77</v>
      </c>
      <c r="AK24" s="6"/>
      <c r="AL24" s="22"/>
      <c r="AM24" s="22"/>
      <c r="AN24" s="6">
        <f>SUMIFS(LOOKUP!$E$2:$E$797,LOOKUP!$A$2:$A$797,'Scoring sheet'!$C24,LOOKUP!$B$2:$B$797,'Scoring sheet'!AK24,LOOKUP!$C$2:$C$797,'Scoring sheet'!AL24,LOOKUP!$D$2:$D$797,'Scoring sheet'!AM24)</f>
        <v>0</v>
      </c>
      <c r="AO24" s="24">
        <f t="shared" si="27"/>
        <v>0</v>
      </c>
      <c r="AP24" s="24">
        <f t="shared" si="4"/>
        <v>78</v>
      </c>
      <c r="AQ24" s="29" t="s">
        <v>77</v>
      </c>
      <c r="AR24" s="6"/>
      <c r="AS24" s="22"/>
      <c r="AT24" s="22"/>
      <c r="AU24" s="6">
        <f>SUMIFS(LOOKUP!$E$2:$E$797,LOOKUP!$A$2:$A$797,'Scoring sheet'!$C24,LOOKUP!$B$2:$B$797,'Scoring sheet'!AR24,LOOKUP!$C$2:$C$797,'Scoring sheet'!AS24,LOOKUP!$D$2:$D$797,'Scoring sheet'!AT24)</f>
        <v>0</v>
      </c>
      <c r="AV24" s="24">
        <f t="shared" si="28"/>
        <v>0</v>
      </c>
      <c r="AW24" s="24">
        <f t="shared" si="5"/>
        <v>78</v>
      </c>
      <c r="AX24" s="29" t="s">
        <v>77</v>
      </c>
      <c r="AY24" s="6"/>
      <c r="AZ24" s="22"/>
      <c r="BA24" s="22"/>
      <c r="BB24" s="6">
        <f>SUMIFS(LOOKUP!$E$2:$E$797,LOOKUP!$A$2:$A$797,'Scoring sheet'!$C24,LOOKUP!$B$2:$B$797,'Scoring sheet'!AY24,LOOKUP!$C$2:$C$797,'Scoring sheet'!AZ24,LOOKUP!$D$2:$D$797,'Scoring sheet'!BA24)</f>
        <v>0</v>
      </c>
      <c r="BC24" s="24">
        <f t="shared" si="29"/>
        <v>0</v>
      </c>
      <c r="BD24" s="24">
        <f t="shared" si="6"/>
        <v>78</v>
      </c>
      <c r="BE24" s="29" t="s">
        <v>77</v>
      </c>
      <c r="BF24" s="6"/>
      <c r="BG24" s="22"/>
      <c r="BH24" s="22"/>
      <c r="BI24" s="6">
        <f>SUMIFS(LOOKUP!$E$2:$E$797,LOOKUP!$A$2:$A$797,'Scoring sheet'!$C24,LOOKUP!$B$2:$B$797,'Scoring sheet'!BF24,LOOKUP!$C$2:$C$797,'Scoring sheet'!BG24,LOOKUP!$D$2:$D$797,'Scoring sheet'!BH24)</f>
        <v>0</v>
      </c>
      <c r="BJ24" s="24">
        <f t="shared" si="30"/>
        <v>0</v>
      </c>
      <c r="BK24" s="24">
        <f t="shared" si="7"/>
        <v>78</v>
      </c>
      <c r="BL24" s="29" t="s">
        <v>77</v>
      </c>
      <c r="BM24" s="6"/>
      <c r="BN24" s="22"/>
      <c r="BO24" s="22"/>
      <c r="BP24" s="6">
        <f>SUMIFS(LOOKUP!$E$2:$E$797,LOOKUP!$A$2:$A$797,'Scoring sheet'!$C24,LOOKUP!$B$2:$B$797,'Scoring sheet'!BM24,LOOKUP!$C$2:$C$797,'Scoring sheet'!BN24,LOOKUP!$D$2:$D$797,'Scoring sheet'!BO24)</f>
        <v>0</v>
      </c>
      <c r="BQ24" s="24">
        <f t="shared" si="31"/>
        <v>0</v>
      </c>
      <c r="BR24" s="24">
        <f t="shared" si="8"/>
        <v>78</v>
      </c>
      <c r="BS24" s="29" t="s">
        <v>77</v>
      </c>
      <c r="BT24" s="6"/>
      <c r="BU24" s="22"/>
      <c r="BV24" s="22"/>
      <c r="BW24" s="6">
        <f>SUMIFS(LOOKUP!$E$2:$E$797,LOOKUP!$A$2:$A$797,'Scoring sheet'!$C24,LOOKUP!$B$2:$B$797,'Scoring sheet'!BT24,LOOKUP!$C$2:$C$797,'Scoring sheet'!BU24,LOOKUP!$D$2:$D$797,'Scoring sheet'!BV24)</f>
        <v>0</v>
      </c>
      <c r="BX24" s="24">
        <f t="shared" si="32"/>
        <v>0</v>
      </c>
      <c r="BY24" s="24">
        <f t="shared" si="9"/>
        <v>78</v>
      </c>
      <c r="BZ24" s="29" t="s">
        <v>77</v>
      </c>
      <c r="CA24" s="6"/>
      <c r="CB24" s="22"/>
      <c r="CC24" s="22"/>
      <c r="CD24" s="6">
        <f>SUMIFS(LOOKUP!$E$2:$E$797,LOOKUP!$A$2:$A$797,'Scoring sheet'!$C24,LOOKUP!$B$2:$B$797,'Scoring sheet'!CA24,LOOKUP!$C$2:$C$797,'Scoring sheet'!CB24,LOOKUP!$D$2:$D$797,'Scoring sheet'!CC24)</f>
        <v>0</v>
      </c>
      <c r="CE24" s="24">
        <f t="shared" si="33"/>
        <v>0</v>
      </c>
      <c r="CF24" s="24">
        <f t="shared" si="10"/>
        <v>78</v>
      </c>
      <c r="CG24" s="29" t="s">
        <v>77</v>
      </c>
      <c r="CH24" s="6"/>
      <c r="CI24" s="22"/>
      <c r="CJ24" s="22"/>
      <c r="CK24" s="6">
        <f>SUMIFS(LOOKUP!$E$2:$E$797,LOOKUP!$A$2:$A$797,'Scoring sheet'!$C24,LOOKUP!$B$2:$B$797,'Scoring sheet'!CH24,LOOKUP!$C$2:$C$797,'Scoring sheet'!CI24,LOOKUP!$D$2:$D$797,'Scoring sheet'!CJ24)</f>
        <v>0</v>
      </c>
      <c r="CL24" s="24">
        <f t="shared" si="34"/>
        <v>0</v>
      </c>
      <c r="CM24" s="24">
        <f t="shared" si="11"/>
        <v>78</v>
      </c>
      <c r="CN24" s="29" t="s">
        <v>77</v>
      </c>
      <c r="CO24" s="6"/>
      <c r="CP24" s="22"/>
      <c r="CQ24" s="22"/>
      <c r="CR24" s="6">
        <f>SUMIFS(LOOKUP!$E$2:$E$797,LOOKUP!$A$2:$A$797,'Scoring sheet'!$C24,LOOKUP!$B$2:$B$797,'Scoring sheet'!CO24,LOOKUP!$C$2:$C$797,'Scoring sheet'!CP24,LOOKUP!$D$2:$D$797,'Scoring sheet'!CQ24)</f>
        <v>0</v>
      </c>
      <c r="CS24" s="24">
        <f t="shared" si="35"/>
        <v>0</v>
      </c>
      <c r="CT24" s="24">
        <f t="shared" si="12"/>
        <v>78</v>
      </c>
      <c r="CU24" s="29" t="s">
        <v>77</v>
      </c>
      <c r="CV24" s="6"/>
      <c r="CW24" s="22"/>
      <c r="CX24" s="22"/>
      <c r="CY24" s="6">
        <f>SUMIFS(LOOKUP!$E$2:$E$797,LOOKUP!$A$2:$A$797,'Scoring sheet'!$C24,LOOKUP!$B$2:$B$797,'Scoring sheet'!CV24,LOOKUP!$C$2:$C$797,'Scoring sheet'!CW24,LOOKUP!$D$2:$D$797,'Scoring sheet'!CX24)</f>
        <v>0</v>
      </c>
      <c r="CZ24" s="24">
        <f t="shared" si="36"/>
        <v>0</v>
      </c>
      <c r="DA24" s="24">
        <f t="shared" si="13"/>
        <v>78</v>
      </c>
      <c r="DB24" s="29" t="s">
        <v>77</v>
      </c>
      <c r="DC24" s="6"/>
      <c r="DD24" s="22"/>
      <c r="DE24" s="22"/>
      <c r="DF24" s="6">
        <f>SUMIFS(LOOKUP!$E$2:$E$797,LOOKUP!$A$2:$A$797,'Scoring sheet'!$C24,LOOKUP!$B$2:$B$797,'Scoring sheet'!DC24,LOOKUP!$C$2:$C$797,'Scoring sheet'!DD24,LOOKUP!$D$2:$D$797,'Scoring sheet'!DE24)</f>
        <v>0</v>
      </c>
      <c r="DG24" s="24">
        <f t="shared" si="37"/>
        <v>0</v>
      </c>
      <c r="DI24">
        <f t="shared" si="14"/>
        <v>1.5</v>
      </c>
      <c r="DJ24">
        <f t="shared" si="15"/>
        <v>3.5</v>
      </c>
      <c r="DK24">
        <f t="shared" si="16"/>
        <v>0</v>
      </c>
      <c r="DL24">
        <f t="shared" si="17"/>
        <v>0</v>
      </c>
      <c r="DM24">
        <f t="shared" si="18"/>
        <v>0</v>
      </c>
      <c r="DN24">
        <f t="shared" si="19"/>
        <v>0</v>
      </c>
      <c r="DO24">
        <f t="shared" si="20"/>
        <v>0</v>
      </c>
      <c r="DP24">
        <f t="shared" si="21"/>
        <v>0</v>
      </c>
      <c r="DQ24">
        <f t="shared" si="22"/>
        <v>0</v>
      </c>
      <c r="DR24">
        <f t="shared" si="38"/>
        <v>0</v>
      </c>
      <c r="DS24">
        <f t="shared" si="39"/>
        <v>0</v>
      </c>
      <c r="DT24">
        <f t="shared" si="40"/>
        <v>0</v>
      </c>
      <c r="DU24">
        <f t="shared" si="41"/>
        <v>0</v>
      </c>
      <c r="DV24">
        <f t="shared" si="42"/>
        <v>0</v>
      </c>
      <c r="DW24">
        <f t="shared" si="43"/>
        <v>0</v>
      </c>
      <c r="DY24">
        <f>SUM(LARGE(DI24:DR24,{1,2,3}))</f>
        <v>5</v>
      </c>
      <c r="DZ24">
        <f>SUM(LARGE(DI24:DR24,{1,2}))</f>
        <v>5</v>
      </c>
      <c r="EA24">
        <f>SUM(LARGE(DI24:DR24,{1}))</f>
        <v>3.5</v>
      </c>
      <c r="EB24">
        <f t="shared" si="44"/>
        <v>5</v>
      </c>
      <c r="EC24">
        <f t="shared" si="45"/>
        <v>3.5</v>
      </c>
      <c r="ED24">
        <f t="shared" si="46"/>
        <v>75.5</v>
      </c>
      <c r="EE24">
        <f>SUMIFS(LOOKUP!$G$2:$G$797,LOOKUP!$A$2:$A$797,'Scoring sheet'!$C24,LOOKUP!$E$2:$E$797,'Scoring sheet'!ED24)</f>
        <v>32.5</v>
      </c>
      <c r="EF24">
        <f>SUMIFS(LOOKUP!$B$2:$B$797,LOOKUP!$A$2:$A$797,'Scoring sheet'!$C24,LOOKUP!$E$2:$E$797,'Scoring sheet'!ED24)</f>
        <v>3.5</v>
      </c>
      <c r="EG24">
        <f>SUMIFS(LOOKUP!$C$2:$C$797,LOOKUP!$A$2:$A$797,'Scoring sheet'!$C24,LOOKUP!$E$2:$E$797,'Scoring sheet'!ED24)</f>
        <v>58</v>
      </c>
      <c r="EH24">
        <f>SUMIFS(LOOKUP!$F$2:$F$797,LOOKUP!$A$2:$A$797,'Scoring sheet'!$C24,LOOKUP!$E$2:$E$797,'Scoring sheet'!ED24)</f>
        <v>14</v>
      </c>
      <c r="EI24" t="str">
        <f>VLOOKUP(EH24,'Scoring points detail'!$H$222:$I$229,2,FALSE)</f>
        <v>14m</v>
      </c>
      <c r="EK24">
        <f t="shared" si="47"/>
        <v>-2.5</v>
      </c>
    </row>
    <row r="25" spans="1:141" x14ac:dyDescent="0.25">
      <c r="A25" t="s">
        <v>72</v>
      </c>
      <c r="B25" t="s">
        <v>25</v>
      </c>
      <c r="C25" t="s">
        <v>17</v>
      </c>
      <c r="D25" s="36">
        <v>3</v>
      </c>
      <c r="E25" s="36">
        <v>55</v>
      </c>
      <c r="F25" s="36" t="s">
        <v>121</v>
      </c>
      <c r="G25" s="37">
        <f>SUMIFS(LOOKUP!$E$2:$E$797,LOOKUP!$A$2:$A$797,'Scoring sheet'!$C25,LOOKUP!$B$2:$B$797,'Scoring sheet'!D25,LOOKUP!$C$2:$C$797,'Scoring sheet'!E25,LOOKUP!$D$2:$D$797,'Scoring sheet'!F25)</f>
        <v>57</v>
      </c>
      <c r="H25" s="29" t="s">
        <v>77</v>
      </c>
      <c r="I25" s="22"/>
      <c r="J25" s="22"/>
      <c r="K25" s="22"/>
      <c r="L25" s="6">
        <f>SUMIFS(LOOKUP!$E$2:$E$797,LOOKUP!$A$2:$A$797,'Scoring sheet'!$C25,LOOKUP!$B$2:$B$797,'Scoring sheet'!I25,LOOKUP!$C$2:$C$797,'Scoring sheet'!J25,LOOKUP!$D$2:$D$797,'Scoring sheet'!K25)</f>
        <v>0</v>
      </c>
      <c r="M25" s="24">
        <f t="shared" si="23"/>
        <v>0</v>
      </c>
      <c r="N25" s="24">
        <f t="shared" si="0"/>
        <v>57</v>
      </c>
      <c r="O25" s="29" t="s">
        <v>77</v>
      </c>
      <c r="P25" s="6"/>
      <c r="Q25" s="22"/>
      <c r="R25" s="22"/>
      <c r="S25" s="6">
        <f>SUMIFS(LOOKUP!$E$2:$E$797,LOOKUP!$A$2:$A$797,'Scoring sheet'!$C25,LOOKUP!$B$2:$B$797,'Scoring sheet'!P25,LOOKUP!$C$2:$C$797,'Scoring sheet'!Q25,LOOKUP!$D$2:$D$797,'Scoring sheet'!R25)</f>
        <v>0</v>
      </c>
      <c r="T25" s="24">
        <f t="shared" si="24"/>
        <v>0</v>
      </c>
      <c r="U25" s="24">
        <f t="shared" si="1"/>
        <v>57</v>
      </c>
      <c r="V25" s="29" t="s">
        <v>77</v>
      </c>
      <c r="W25" s="6"/>
      <c r="X25" s="22"/>
      <c r="Y25" s="22"/>
      <c r="Z25" s="6">
        <f>SUMIFS(LOOKUP!$E$2:$E$797,LOOKUP!$A$2:$A$797,'Scoring sheet'!$C25,LOOKUP!$B$2:$B$797,'Scoring sheet'!W25,LOOKUP!$C$2:$C$797,'Scoring sheet'!X25,LOOKUP!$D$2:$D$797,'Scoring sheet'!Y25)</f>
        <v>0</v>
      </c>
      <c r="AA25" s="24">
        <f t="shared" si="25"/>
        <v>0</v>
      </c>
      <c r="AB25" s="24">
        <f t="shared" si="2"/>
        <v>57</v>
      </c>
      <c r="AC25" s="29" t="s">
        <v>77</v>
      </c>
      <c r="AD25" s="6"/>
      <c r="AE25" s="22"/>
      <c r="AF25" s="22"/>
      <c r="AG25" s="6">
        <f>SUMIFS(LOOKUP!$E$2:$E$797,LOOKUP!$A$2:$A$797,'Scoring sheet'!$C25,LOOKUP!$B$2:$B$797,'Scoring sheet'!AD25,LOOKUP!$C$2:$C$797,'Scoring sheet'!AE25,LOOKUP!$D$2:$D$797,'Scoring sheet'!AF25)</f>
        <v>0</v>
      </c>
      <c r="AH25" s="24">
        <f t="shared" si="26"/>
        <v>0</v>
      </c>
      <c r="AI25" s="24">
        <f t="shared" si="3"/>
        <v>57</v>
      </c>
      <c r="AJ25" s="29" t="s">
        <v>76</v>
      </c>
      <c r="AK25" s="6">
        <v>4</v>
      </c>
      <c r="AL25" s="22">
        <v>52</v>
      </c>
      <c r="AM25" s="22" t="s">
        <v>121</v>
      </c>
      <c r="AN25" s="6">
        <f>SUMIFS(LOOKUP!$E$2:$E$797,LOOKUP!$A$2:$A$797,'Scoring sheet'!$C25,LOOKUP!$B$2:$B$797,'Scoring sheet'!AK25,LOOKUP!$C$2:$C$797,'Scoring sheet'!AL25,LOOKUP!$D$2:$D$797,'Scoring sheet'!AM25)</f>
        <v>52</v>
      </c>
      <c r="AO25" s="24">
        <f t="shared" si="27"/>
        <v>1</v>
      </c>
      <c r="AP25" s="24">
        <f t="shared" si="4"/>
        <v>57</v>
      </c>
      <c r="AQ25" s="29" t="s">
        <v>76</v>
      </c>
      <c r="AR25" s="6">
        <v>3.5</v>
      </c>
      <c r="AS25" s="22">
        <v>55</v>
      </c>
      <c r="AT25" s="22" t="s">
        <v>121</v>
      </c>
      <c r="AU25" s="6">
        <f>SUMIFS(LOOKUP!$E$2:$E$797,LOOKUP!$A$2:$A$797,'Scoring sheet'!$C25,LOOKUP!$B$2:$B$797,'Scoring sheet'!AR25,LOOKUP!$C$2:$C$797,'Scoring sheet'!AS25,LOOKUP!$D$2:$D$797,'Scoring sheet'!AT25)</f>
        <v>57.5</v>
      </c>
      <c r="AV25" s="24">
        <f t="shared" si="28"/>
        <v>6.5</v>
      </c>
      <c r="AW25" s="24">
        <f t="shared" si="5"/>
        <v>57.25</v>
      </c>
      <c r="AX25" s="29" t="s">
        <v>77</v>
      </c>
      <c r="AY25" s="6"/>
      <c r="AZ25" s="22"/>
      <c r="BA25" s="22"/>
      <c r="BB25" s="6">
        <f>SUMIFS(LOOKUP!$E$2:$E$797,LOOKUP!$A$2:$A$797,'Scoring sheet'!$C25,LOOKUP!$B$2:$B$797,'Scoring sheet'!AY25,LOOKUP!$C$2:$C$797,'Scoring sheet'!AZ25,LOOKUP!$D$2:$D$797,'Scoring sheet'!BA25)</f>
        <v>0</v>
      </c>
      <c r="BC25" s="24">
        <f t="shared" si="29"/>
        <v>0</v>
      </c>
      <c r="BD25" s="24">
        <f t="shared" si="6"/>
        <v>57.25</v>
      </c>
      <c r="BE25" s="29" t="s">
        <v>77</v>
      </c>
      <c r="BF25" s="6"/>
      <c r="BG25" s="22"/>
      <c r="BH25" s="22"/>
      <c r="BI25" s="6">
        <f>SUMIFS(LOOKUP!$E$2:$E$797,LOOKUP!$A$2:$A$797,'Scoring sheet'!$C25,LOOKUP!$B$2:$B$797,'Scoring sheet'!BF25,LOOKUP!$C$2:$C$797,'Scoring sheet'!BG25,LOOKUP!$D$2:$D$797,'Scoring sheet'!BH25)</f>
        <v>0</v>
      </c>
      <c r="BJ25" s="24">
        <f t="shared" si="30"/>
        <v>0</v>
      </c>
      <c r="BK25" s="24">
        <f t="shared" si="7"/>
        <v>57.25</v>
      </c>
      <c r="BL25" s="29" t="s">
        <v>77</v>
      </c>
      <c r="BM25" s="6"/>
      <c r="BN25" s="22"/>
      <c r="BO25" s="22"/>
      <c r="BP25" s="6">
        <f>SUMIFS(LOOKUP!$E$2:$E$797,LOOKUP!$A$2:$A$797,'Scoring sheet'!$C25,LOOKUP!$B$2:$B$797,'Scoring sheet'!BM25,LOOKUP!$C$2:$C$797,'Scoring sheet'!BN25,LOOKUP!$D$2:$D$797,'Scoring sheet'!BO25)</f>
        <v>0</v>
      </c>
      <c r="BQ25" s="24">
        <f t="shared" si="31"/>
        <v>0</v>
      </c>
      <c r="BR25" s="24">
        <f t="shared" si="8"/>
        <v>57.25</v>
      </c>
      <c r="BS25" s="29" t="s">
        <v>77</v>
      </c>
      <c r="BT25" s="6"/>
      <c r="BU25" s="22"/>
      <c r="BV25" s="22"/>
      <c r="BW25" s="6">
        <f>SUMIFS(LOOKUP!$E$2:$E$797,LOOKUP!$A$2:$A$797,'Scoring sheet'!$C25,LOOKUP!$B$2:$B$797,'Scoring sheet'!BT25,LOOKUP!$C$2:$C$797,'Scoring sheet'!BU25,LOOKUP!$D$2:$D$797,'Scoring sheet'!BV25)</f>
        <v>0</v>
      </c>
      <c r="BX25" s="24">
        <f t="shared" si="32"/>
        <v>0</v>
      </c>
      <c r="BY25" s="24">
        <f t="shared" si="9"/>
        <v>57.25</v>
      </c>
      <c r="BZ25" s="29" t="s">
        <v>77</v>
      </c>
      <c r="CA25" s="6"/>
      <c r="CB25" s="22"/>
      <c r="CC25" s="22"/>
      <c r="CD25" s="6">
        <f>SUMIFS(LOOKUP!$E$2:$E$797,LOOKUP!$A$2:$A$797,'Scoring sheet'!$C25,LOOKUP!$B$2:$B$797,'Scoring sheet'!CA25,LOOKUP!$C$2:$C$797,'Scoring sheet'!CB25,LOOKUP!$D$2:$D$797,'Scoring sheet'!CC25)</f>
        <v>0</v>
      </c>
      <c r="CE25" s="24">
        <f t="shared" si="33"/>
        <v>0</v>
      </c>
      <c r="CF25" s="24">
        <f t="shared" si="10"/>
        <v>57.25</v>
      </c>
      <c r="CG25" s="29" t="s">
        <v>77</v>
      </c>
      <c r="CH25" s="6"/>
      <c r="CI25" s="22"/>
      <c r="CJ25" s="22"/>
      <c r="CK25" s="6">
        <f>SUMIFS(LOOKUP!$E$2:$E$797,LOOKUP!$A$2:$A$797,'Scoring sheet'!$C25,LOOKUP!$B$2:$B$797,'Scoring sheet'!CH25,LOOKUP!$C$2:$C$797,'Scoring sheet'!CI25,LOOKUP!$D$2:$D$797,'Scoring sheet'!CJ25)</f>
        <v>0</v>
      </c>
      <c r="CL25" s="24">
        <f t="shared" si="34"/>
        <v>0</v>
      </c>
      <c r="CM25" s="24">
        <f t="shared" si="11"/>
        <v>57.25</v>
      </c>
      <c r="CN25" s="29" t="s">
        <v>77</v>
      </c>
      <c r="CO25" s="6"/>
      <c r="CP25" s="22"/>
      <c r="CQ25" s="22"/>
      <c r="CR25" s="6">
        <f>SUMIFS(LOOKUP!$E$2:$E$797,LOOKUP!$A$2:$A$797,'Scoring sheet'!$C25,LOOKUP!$B$2:$B$797,'Scoring sheet'!CO25,LOOKUP!$C$2:$C$797,'Scoring sheet'!CP25,LOOKUP!$D$2:$D$797,'Scoring sheet'!CQ25)</f>
        <v>0</v>
      </c>
      <c r="CS25" s="24">
        <f t="shared" si="35"/>
        <v>0</v>
      </c>
      <c r="CT25" s="24">
        <f t="shared" si="12"/>
        <v>57.25</v>
      </c>
      <c r="CU25" s="29" t="s">
        <v>77</v>
      </c>
      <c r="CV25" s="6"/>
      <c r="CW25" s="22"/>
      <c r="CX25" s="22"/>
      <c r="CY25" s="6">
        <f>SUMIFS(LOOKUP!$E$2:$E$797,LOOKUP!$A$2:$A$797,'Scoring sheet'!$C25,LOOKUP!$B$2:$B$797,'Scoring sheet'!CV25,LOOKUP!$C$2:$C$797,'Scoring sheet'!CW25,LOOKUP!$D$2:$D$797,'Scoring sheet'!CX25)</f>
        <v>0</v>
      </c>
      <c r="CZ25" s="24">
        <f t="shared" si="36"/>
        <v>0</v>
      </c>
      <c r="DA25" s="24">
        <f t="shared" si="13"/>
        <v>57.25</v>
      </c>
      <c r="DB25" s="29" t="s">
        <v>77</v>
      </c>
      <c r="DC25" s="6"/>
      <c r="DD25" s="22"/>
      <c r="DE25" s="22"/>
      <c r="DF25" s="6">
        <f>SUMIFS(LOOKUP!$E$2:$E$797,LOOKUP!$A$2:$A$797,'Scoring sheet'!$C25,LOOKUP!$B$2:$B$797,'Scoring sheet'!DC25,LOOKUP!$C$2:$C$797,'Scoring sheet'!DD25,LOOKUP!$D$2:$D$797,'Scoring sheet'!DE25)</f>
        <v>0</v>
      </c>
      <c r="DG25" s="24">
        <f t="shared" si="37"/>
        <v>0</v>
      </c>
      <c r="DI25">
        <f t="shared" si="14"/>
        <v>0</v>
      </c>
      <c r="DJ25">
        <f t="shared" si="15"/>
        <v>0</v>
      </c>
      <c r="DK25">
        <f t="shared" si="16"/>
        <v>0</v>
      </c>
      <c r="DL25">
        <f t="shared" si="17"/>
        <v>0</v>
      </c>
      <c r="DM25">
        <f t="shared" si="18"/>
        <v>1</v>
      </c>
      <c r="DN25">
        <f t="shared" si="19"/>
        <v>6.5</v>
      </c>
      <c r="DO25">
        <f t="shared" si="20"/>
        <v>0</v>
      </c>
      <c r="DP25">
        <f t="shared" si="21"/>
        <v>0</v>
      </c>
      <c r="DQ25">
        <f t="shared" si="22"/>
        <v>0</v>
      </c>
      <c r="DR25">
        <f t="shared" si="38"/>
        <v>0</v>
      </c>
      <c r="DS25">
        <f t="shared" si="39"/>
        <v>0</v>
      </c>
      <c r="DT25">
        <f t="shared" si="40"/>
        <v>0</v>
      </c>
      <c r="DU25">
        <f t="shared" si="41"/>
        <v>0</v>
      </c>
      <c r="DV25">
        <f t="shared" si="42"/>
        <v>0</v>
      </c>
      <c r="DW25">
        <f t="shared" si="43"/>
        <v>0</v>
      </c>
      <c r="DY25">
        <f>SUM(LARGE(DI25:DR25,{1,2,3}))</f>
        <v>7.5</v>
      </c>
      <c r="DZ25">
        <f>SUM(LARGE(DI25:DR25,{1,2}))</f>
        <v>7.5</v>
      </c>
      <c r="EA25">
        <f>SUM(LARGE(DI25:DR25,{1}))</f>
        <v>6.5</v>
      </c>
      <c r="EB25">
        <f t="shared" si="44"/>
        <v>7.5</v>
      </c>
      <c r="EC25">
        <f t="shared" si="45"/>
        <v>6.5</v>
      </c>
      <c r="ED25">
        <f t="shared" si="46"/>
        <v>57.5</v>
      </c>
      <c r="EE25">
        <f>SUMIFS(LOOKUP!$G$2:$G$797,LOOKUP!$A$2:$A$797,'Scoring sheet'!$C25,LOOKUP!$E$2:$E$797,'Scoring sheet'!ED25)</f>
        <v>50.5</v>
      </c>
      <c r="EF25">
        <f>SUMIFS(LOOKUP!$B$2:$B$797,LOOKUP!$A$2:$A$797,'Scoring sheet'!$C25,LOOKUP!$E$2:$E$797,'Scoring sheet'!ED25)</f>
        <v>3.5</v>
      </c>
      <c r="EG25">
        <f>SUMIFS(LOOKUP!$C$2:$C$797,LOOKUP!$A$2:$A$797,'Scoring sheet'!$C25,LOOKUP!$E$2:$E$797,'Scoring sheet'!ED25)</f>
        <v>55</v>
      </c>
      <c r="EH25">
        <f>SUMIFS(LOOKUP!$F$2:$F$797,LOOKUP!$A$2:$A$797,'Scoring sheet'!$C25,LOOKUP!$E$2:$E$797,'Scoring sheet'!ED25)</f>
        <v>18</v>
      </c>
      <c r="EI25" t="str">
        <f>VLOOKUP(EH25,'Scoring points detail'!$H$222:$I$229,2,FALSE)</f>
        <v>18m</v>
      </c>
      <c r="EK25">
        <f t="shared" si="47"/>
        <v>0.5</v>
      </c>
    </row>
    <row r="26" spans="1:141" x14ac:dyDescent="0.25">
      <c r="A26" t="s">
        <v>73</v>
      </c>
      <c r="B26" t="s">
        <v>25</v>
      </c>
      <c r="C26" t="s">
        <v>17</v>
      </c>
      <c r="D26" s="36">
        <v>2</v>
      </c>
      <c r="E26" s="36">
        <v>55</v>
      </c>
      <c r="F26" s="36" t="s">
        <v>12</v>
      </c>
      <c r="G26" s="37">
        <f>SUMIFS(LOOKUP!$E$2:$E$797,LOOKUP!$A$2:$A$797,'Scoring sheet'!$C26,LOOKUP!$B$2:$B$797,'Scoring sheet'!D26,LOOKUP!$C$2:$C$797,'Scoring sheet'!E26,LOOKUP!$D$2:$D$797,'Scoring sheet'!F26)</f>
        <v>86</v>
      </c>
      <c r="H26" s="29" t="s">
        <v>77</v>
      </c>
      <c r="I26" s="22"/>
      <c r="J26" s="22"/>
      <c r="K26" s="22"/>
      <c r="L26" s="6">
        <f>SUMIFS(LOOKUP!$E$2:$E$797,LOOKUP!$A$2:$A$797,'Scoring sheet'!$C26,LOOKUP!$B$2:$B$797,'Scoring sheet'!I26,LOOKUP!$C$2:$C$797,'Scoring sheet'!J26,LOOKUP!$D$2:$D$797,'Scoring sheet'!K26)</f>
        <v>0</v>
      </c>
      <c r="M26" s="24">
        <f t="shared" si="23"/>
        <v>0</v>
      </c>
      <c r="N26" s="24">
        <f t="shared" si="0"/>
        <v>86</v>
      </c>
      <c r="O26" s="29" t="s">
        <v>77</v>
      </c>
      <c r="P26" s="6"/>
      <c r="Q26" s="22"/>
      <c r="R26" s="22"/>
      <c r="S26" s="6">
        <f>SUMIFS(LOOKUP!$E$2:$E$797,LOOKUP!$A$2:$A$797,'Scoring sheet'!$C26,LOOKUP!$B$2:$B$797,'Scoring sheet'!P26,LOOKUP!$C$2:$C$797,'Scoring sheet'!Q26,LOOKUP!$D$2:$D$797,'Scoring sheet'!R26)</f>
        <v>0</v>
      </c>
      <c r="T26" s="24">
        <f t="shared" si="24"/>
        <v>0</v>
      </c>
      <c r="U26" s="24">
        <f t="shared" si="1"/>
        <v>86</v>
      </c>
      <c r="V26" s="29" t="s">
        <v>77</v>
      </c>
      <c r="W26" s="6"/>
      <c r="X26" s="22"/>
      <c r="Y26" s="22"/>
      <c r="Z26" s="6">
        <f>SUMIFS(LOOKUP!$E$2:$E$797,LOOKUP!$A$2:$A$797,'Scoring sheet'!$C26,LOOKUP!$B$2:$B$797,'Scoring sheet'!W26,LOOKUP!$C$2:$C$797,'Scoring sheet'!X26,LOOKUP!$D$2:$D$797,'Scoring sheet'!Y26)</f>
        <v>0</v>
      </c>
      <c r="AA26" s="24">
        <f t="shared" si="25"/>
        <v>0</v>
      </c>
      <c r="AB26" s="24">
        <f t="shared" si="2"/>
        <v>86</v>
      </c>
      <c r="AC26" s="29" t="s">
        <v>77</v>
      </c>
      <c r="AD26" s="6"/>
      <c r="AE26" s="22"/>
      <c r="AF26" s="22"/>
      <c r="AG26" s="6">
        <f>SUMIFS(LOOKUP!$E$2:$E$797,LOOKUP!$A$2:$A$797,'Scoring sheet'!$C26,LOOKUP!$B$2:$B$797,'Scoring sheet'!AD26,LOOKUP!$C$2:$C$797,'Scoring sheet'!AE26,LOOKUP!$D$2:$D$797,'Scoring sheet'!AF26)</f>
        <v>0</v>
      </c>
      <c r="AH26" s="24">
        <f t="shared" si="26"/>
        <v>0</v>
      </c>
      <c r="AI26" s="24">
        <f t="shared" si="3"/>
        <v>86</v>
      </c>
      <c r="AJ26" s="29" t="s">
        <v>76</v>
      </c>
      <c r="AK26" s="6">
        <v>4</v>
      </c>
      <c r="AL26" s="22">
        <v>55</v>
      </c>
      <c r="AM26" s="22" t="s">
        <v>10</v>
      </c>
      <c r="AN26" s="6">
        <f>SUMIFS(LOOKUP!$E$2:$E$797,LOOKUP!$A$2:$A$797,'Scoring sheet'!$C26,LOOKUP!$B$2:$B$797,'Scoring sheet'!AK26,LOOKUP!$C$2:$C$797,'Scoring sheet'!AL26,LOOKUP!$D$2:$D$797,'Scoring sheet'!AM26)</f>
        <v>76</v>
      </c>
      <c r="AO26" s="24">
        <f t="shared" si="27"/>
        <v>-4</v>
      </c>
      <c r="AP26" s="24">
        <f t="shared" si="4"/>
        <v>86</v>
      </c>
      <c r="AQ26" s="29" t="s">
        <v>76</v>
      </c>
      <c r="AR26" s="6">
        <v>4.5</v>
      </c>
      <c r="AS26" s="22">
        <v>55</v>
      </c>
      <c r="AT26" s="22" t="s">
        <v>10</v>
      </c>
      <c r="AU26" s="6">
        <f>SUMIFS(LOOKUP!$E$2:$E$797,LOOKUP!$A$2:$A$797,'Scoring sheet'!$C26,LOOKUP!$B$2:$B$797,'Scoring sheet'!AR26,LOOKUP!$C$2:$C$797,'Scoring sheet'!AS26,LOOKUP!$D$2:$D$797,'Scoring sheet'!AT26)</f>
        <v>76.5</v>
      </c>
      <c r="AV26" s="24">
        <f t="shared" si="28"/>
        <v>-3.5</v>
      </c>
      <c r="AW26" s="24">
        <f t="shared" si="5"/>
        <v>86</v>
      </c>
      <c r="AX26" s="29" t="s">
        <v>77</v>
      </c>
      <c r="AY26" s="6"/>
      <c r="AZ26" s="22"/>
      <c r="BA26" s="22"/>
      <c r="BB26" s="6">
        <f>SUMIFS(LOOKUP!$E$2:$E$797,LOOKUP!$A$2:$A$797,'Scoring sheet'!$C26,LOOKUP!$B$2:$B$797,'Scoring sheet'!AY26,LOOKUP!$C$2:$C$797,'Scoring sheet'!AZ26,LOOKUP!$D$2:$D$797,'Scoring sheet'!BA26)</f>
        <v>0</v>
      </c>
      <c r="BC26" s="24">
        <f t="shared" si="29"/>
        <v>0</v>
      </c>
      <c r="BD26" s="24">
        <f t="shared" si="6"/>
        <v>86</v>
      </c>
      <c r="BE26" s="29" t="s">
        <v>77</v>
      </c>
      <c r="BF26" s="6"/>
      <c r="BG26" s="22"/>
      <c r="BH26" s="22"/>
      <c r="BI26" s="6">
        <f>SUMIFS(LOOKUP!$E$2:$E$797,LOOKUP!$A$2:$A$797,'Scoring sheet'!$C26,LOOKUP!$B$2:$B$797,'Scoring sheet'!BF26,LOOKUP!$C$2:$C$797,'Scoring sheet'!BG26,LOOKUP!$D$2:$D$797,'Scoring sheet'!BH26)</f>
        <v>0</v>
      </c>
      <c r="BJ26" s="24">
        <f t="shared" si="30"/>
        <v>0</v>
      </c>
      <c r="BK26" s="24">
        <f t="shared" si="7"/>
        <v>86</v>
      </c>
      <c r="BL26" s="29" t="s">
        <v>77</v>
      </c>
      <c r="BM26" s="6"/>
      <c r="BN26" s="22"/>
      <c r="BO26" s="22"/>
      <c r="BP26" s="6">
        <f>SUMIFS(LOOKUP!$E$2:$E$797,LOOKUP!$A$2:$A$797,'Scoring sheet'!$C26,LOOKUP!$B$2:$B$797,'Scoring sheet'!BM26,LOOKUP!$C$2:$C$797,'Scoring sheet'!BN26,LOOKUP!$D$2:$D$797,'Scoring sheet'!BO26)</f>
        <v>0</v>
      </c>
      <c r="BQ26" s="24">
        <f t="shared" si="31"/>
        <v>0</v>
      </c>
      <c r="BR26" s="24">
        <f t="shared" si="8"/>
        <v>86</v>
      </c>
      <c r="BS26" s="29" t="s">
        <v>77</v>
      </c>
      <c r="BT26" s="6"/>
      <c r="BU26" s="22"/>
      <c r="BV26" s="22"/>
      <c r="BW26" s="6">
        <f>SUMIFS(LOOKUP!$E$2:$E$797,LOOKUP!$A$2:$A$797,'Scoring sheet'!$C26,LOOKUP!$B$2:$B$797,'Scoring sheet'!BT26,LOOKUP!$C$2:$C$797,'Scoring sheet'!BU26,LOOKUP!$D$2:$D$797,'Scoring sheet'!BV26)</f>
        <v>0</v>
      </c>
      <c r="BX26" s="24">
        <f t="shared" si="32"/>
        <v>0</v>
      </c>
      <c r="BY26" s="24">
        <f t="shared" si="9"/>
        <v>86</v>
      </c>
      <c r="BZ26" s="29" t="s">
        <v>77</v>
      </c>
      <c r="CA26" s="6"/>
      <c r="CB26" s="22"/>
      <c r="CC26" s="22"/>
      <c r="CD26" s="6">
        <f>SUMIFS(LOOKUP!$E$2:$E$797,LOOKUP!$A$2:$A$797,'Scoring sheet'!$C26,LOOKUP!$B$2:$B$797,'Scoring sheet'!CA26,LOOKUP!$C$2:$C$797,'Scoring sheet'!CB26,LOOKUP!$D$2:$D$797,'Scoring sheet'!CC26)</f>
        <v>0</v>
      </c>
      <c r="CE26" s="24">
        <f t="shared" si="33"/>
        <v>0</v>
      </c>
      <c r="CF26" s="24">
        <f t="shared" si="10"/>
        <v>86</v>
      </c>
      <c r="CG26" s="29" t="s">
        <v>77</v>
      </c>
      <c r="CH26" s="6"/>
      <c r="CI26" s="22"/>
      <c r="CJ26" s="22"/>
      <c r="CK26" s="6">
        <f>SUMIFS(LOOKUP!$E$2:$E$797,LOOKUP!$A$2:$A$797,'Scoring sheet'!$C26,LOOKUP!$B$2:$B$797,'Scoring sheet'!CH26,LOOKUP!$C$2:$C$797,'Scoring sheet'!CI26,LOOKUP!$D$2:$D$797,'Scoring sheet'!CJ26)</f>
        <v>0</v>
      </c>
      <c r="CL26" s="24">
        <f t="shared" si="34"/>
        <v>0</v>
      </c>
      <c r="CM26" s="24">
        <f t="shared" si="11"/>
        <v>86</v>
      </c>
      <c r="CN26" s="29" t="s">
        <v>77</v>
      </c>
      <c r="CO26" s="6"/>
      <c r="CP26" s="22"/>
      <c r="CQ26" s="22"/>
      <c r="CR26" s="6">
        <f>SUMIFS(LOOKUP!$E$2:$E$797,LOOKUP!$A$2:$A$797,'Scoring sheet'!$C26,LOOKUP!$B$2:$B$797,'Scoring sheet'!CO26,LOOKUP!$C$2:$C$797,'Scoring sheet'!CP26,LOOKUP!$D$2:$D$797,'Scoring sheet'!CQ26)</f>
        <v>0</v>
      </c>
      <c r="CS26" s="24">
        <f t="shared" si="35"/>
        <v>0</v>
      </c>
      <c r="CT26" s="24">
        <f t="shared" si="12"/>
        <v>86</v>
      </c>
      <c r="CU26" s="29" t="s">
        <v>77</v>
      </c>
      <c r="CV26" s="6"/>
      <c r="CW26" s="22"/>
      <c r="CX26" s="22"/>
      <c r="CY26" s="6">
        <f>SUMIFS(LOOKUP!$E$2:$E$797,LOOKUP!$A$2:$A$797,'Scoring sheet'!$C26,LOOKUP!$B$2:$B$797,'Scoring sheet'!CV26,LOOKUP!$C$2:$C$797,'Scoring sheet'!CW26,LOOKUP!$D$2:$D$797,'Scoring sheet'!CX26)</f>
        <v>0</v>
      </c>
      <c r="CZ26" s="24">
        <f t="shared" si="36"/>
        <v>0</v>
      </c>
      <c r="DA26" s="24">
        <f t="shared" si="13"/>
        <v>86</v>
      </c>
      <c r="DB26" s="29" t="s">
        <v>77</v>
      </c>
      <c r="DC26" s="6"/>
      <c r="DD26" s="22"/>
      <c r="DE26" s="22"/>
      <c r="DF26" s="6">
        <f>SUMIFS(LOOKUP!$E$2:$E$797,LOOKUP!$A$2:$A$797,'Scoring sheet'!$C26,LOOKUP!$B$2:$B$797,'Scoring sheet'!DC26,LOOKUP!$C$2:$C$797,'Scoring sheet'!DD26,LOOKUP!$D$2:$D$797,'Scoring sheet'!DE26)</f>
        <v>0</v>
      </c>
      <c r="DG26" s="24">
        <f t="shared" si="37"/>
        <v>0</v>
      </c>
      <c r="DI26">
        <f t="shared" si="14"/>
        <v>0</v>
      </c>
      <c r="DJ26">
        <f t="shared" si="15"/>
        <v>0</v>
      </c>
      <c r="DK26">
        <f t="shared" si="16"/>
        <v>0</v>
      </c>
      <c r="DL26">
        <f t="shared" si="17"/>
        <v>0</v>
      </c>
      <c r="DM26">
        <f t="shared" si="18"/>
        <v>-4</v>
      </c>
      <c r="DN26">
        <f t="shared" si="19"/>
        <v>-3.5</v>
      </c>
      <c r="DO26">
        <f t="shared" si="20"/>
        <v>0</v>
      </c>
      <c r="DP26">
        <f t="shared" si="21"/>
        <v>0</v>
      </c>
      <c r="DQ26">
        <f t="shared" si="22"/>
        <v>0</v>
      </c>
      <c r="DR26">
        <f t="shared" si="38"/>
        <v>0</v>
      </c>
      <c r="DS26">
        <f t="shared" si="39"/>
        <v>0</v>
      </c>
      <c r="DT26">
        <f t="shared" si="40"/>
        <v>0</v>
      </c>
      <c r="DU26">
        <f t="shared" si="41"/>
        <v>0</v>
      </c>
      <c r="DV26">
        <f t="shared" si="42"/>
        <v>0</v>
      </c>
      <c r="DW26">
        <f t="shared" si="43"/>
        <v>0</v>
      </c>
      <c r="DY26">
        <f>SUM(LARGE(DI26:DR26,{1,2,3}))</f>
        <v>0</v>
      </c>
      <c r="DZ26">
        <f>SUM(LARGE(DI26:DR26,{1,2}))</f>
        <v>0</v>
      </c>
      <c r="EA26">
        <f>SUM(LARGE(DI26:DR26,{1}))</f>
        <v>0</v>
      </c>
      <c r="EB26">
        <f t="shared" si="44"/>
        <v>-7.5</v>
      </c>
      <c r="EC26">
        <f t="shared" si="45"/>
        <v>0</v>
      </c>
      <c r="ED26">
        <f t="shared" si="46"/>
        <v>76.5</v>
      </c>
      <c r="EE26">
        <f>SUMIFS(LOOKUP!$G$2:$G$797,LOOKUP!$A$2:$A$797,'Scoring sheet'!$C26,LOOKUP!$E$2:$E$797,'Scoring sheet'!ED26)</f>
        <v>31.5</v>
      </c>
      <c r="EF26">
        <f>SUMIFS(LOOKUP!$B$2:$B$797,LOOKUP!$A$2:$A$797,'Scoring sheet'!$C26,LOOKUP!$E$2:$E$797,'Scoring sheet'!ED26)</f>
        <v>4.5</v>
      </c>
      <c r="EG26">
        <f>SUMIFS(LOOKUP!$C$2:$C$797,LOOKUP!$A$2:$A$797,'Scoring sheet'!$C26,LOOKUP!$E$2:$E$797,'Scoring sheet'!ED26)</f>
        <v>55</v>
      </c>
      <c r="EH26">
        <f>SUMIFS(LOOKUP!$F$2:$F$797,LOOKUP!$A$2:$A$797,'Scoring sheet'!$C26,LOOKUP!$E$2:$E$797,'Scoring sheet'!ED26)</f>
        <v>13</v>
      </c>
      <c r="EI26" t="str">
        <f>VLOOKUP(EH26,'Scoring points detail'!$H$222:$I$229,2,FALSE)</f>
        <v>13m</v>
      </c>
      <c r="EK26">
        <f t="shared" si="47"/>
        <v>-9.5</v>
      </c>
    </row>
    <row r="27" spans="1:141" x14ac:dyDescent="0.25">
      <c r="A27" t="s">
        <v>74</v>
      </c>
      <c r="B27" t="s">
        <v>25</v>
      </c>
      <c r="C27" t="s">
        <v>17</v>
      </c>
      <c r="D27" s="36">
        <v>5</v>
      </c>
      <c r="E27" s="36">
        <v>55</v>
      </c>
      <c r="F27" s="36" t="s">
        <v>10</v>
      </c>
      <c r="G27" s="37">
        <f>SUMIFS(LOOKUP!$E$2:$E$797,LOOKUP!$A$2:$A$797,'Scoring sheet'!$C27,LOOKUP!$B$2:$B$797,'Scoring sheet'!D27,LOOKUP!$C$2:$C$797,'Scoring sheet'!E27,LOOKUP!$D$2:$D$797,'Scoring sheet'!F27)</f>
        <v>77</v>
      </c>
      <c r="H27" s="29" t="s">
        <v>77</v>
      </c>
      <c r="I27" s="22"/>
      <c r="J27" s="22"/>
      <c r="K27" s="22"/>
      <c r="L27" s="6">
        <f>SUMIFS(LOOKUP!$E$2:$E$797,LOOKUP!$A$2:$A$797,'Scoring sheet'!$C27,LOOKUP!$B$2:$B$797,'Scoring sheet'!I27,LOOKUP!$C$2:$C$797,'Scoring sheet'!J27,LOOKUP!$D$2:$D$797,'Scoring sheet'!K27)</f>
        <v>0</v>
      </c>
      <c r="M27" s="24">
        <f t="shared" si="23"/>
        <v>0</v>
      </c>
      <c r="N27" s="24">
        <f t="shared" si="0"/>
        <v>77</v>
      </c>
      <c r="O27" s="29" t="s">
        <v>77</v>
      </c>
      <c r="P27" s="6"/>
      <c r="Q27" s="22"/>
      <c r="R27" s="22"/>
      <c r="S27" s="6">
        <f>SUMIFS(LOOKUP!$E$2:$E$797,LOOKUP!$A$2:$A$797,'Scoring sheet'!$C27,LOOKUP!$B$2:$B$797,'Scoring sheet'!P27,LOOKUP!$C$2:$C$797,'Scoring sheet'!Q27,LOOKUP!$D$2:$D$797,'Scoring sheet'!R27)</f>
        <v>0</v>
      </c>
      <c r="T27" s="24">
        <f t="shared" si="24"/>
        <v>0</v>
      </c>
      <c r="U27" s="24">
        <f t="shared" si="1"/>
        <v>77</v>
      </c>
      <c r="V27" s="29" t="s">
        <v>77</v>
      </c>
      <c r="W27" s="6"/>
      <c r="X27" s="22"/>
      <c r="Y27" s="22"/>
      <c r="Z27" s="6">
        <f>SUMIFS(LOOKUP!$E$2:$E$797,LOOKUP!$A$2:$A$797,'Scoring sheet'!$C27,LOOKUP!$B$2:$B$797,'Scoring sheet'!W27,LOOKUP!$C$2:$C$797,'Scoring sheet'!X27,LOOKUP!$D$2:$D$797,'Scoring sheet'!Y27)</f>
        <v>0</v>
      </c>
      <c r="AA27" s="24">
        <f t="shared" si="25"/>
        <v>0</v>
      </c>
      <c r="AB27" s="24">
        <f t="shared" si="2"/>
        <v>77</v>
      </c>
      <c r="AC27" s="29" t="s">
        <v>77</v>
      </c>
      <c r="AD27" s="6"/>
      <c r="AE27" s="22"/>
      <c r="AF27" s="22"/>
      <c r="AG27" s="6">
        <f>SUMIFS(LOOKUP!$E$2:$E$797,LOOKUP!$A$2:$A$797,'Scoring sheet'!$C27,LOOKUP!$B$2:$B$797,'Scoring sheet'!AD27,LOOKUP!$C$2:$C$797,'Scoring sheet'!AE27,LOOKUP!$D$2:$D$797,'Scoring sheet'!AF27)</f>
        <v>0</v>
      </c>
      <c r="AH27" s="24">
        <f t="shared" si="26"/>
        <v>0</v>
      </c>
      <c r="AI27" s="24">
        <f t="shared" si="3"/>
        <v>77</v>
      </c>
      <c r="AJ27" s="29" t="s">
        <v>77</v>
      </c>
      <c r="AK27" s="6"/>
      <c r="AL27" s="22"/>
      <c r="AM27" s="22"/>
      <c r="AN27" s="6">
        <f>SUMIFS(LOOKUP!$E$2:$E$797,LOOKUP!$A$2:$A$797,'Scoring sheet'!$C27,LOOKUP!$B$2:$B$797,'Scoring sheet'!AK27,LOOKUP!$C$2:$C$797,'Scoring sheet'!AL27,LOOKUP!$D$2:$D$797,'Scoring sheet'!AM27)</f>
        <v>0</v>
      </c>
      <c r="AO27" s="24">
        <f t="shared" si="27"/>
        <v>0</v>
      </c>
      <c r="AP27" s="24">
        <f t="shared" si="4"/>
        <v>77</v>
      </c>
      <c r="AQ27" s="29" t="s">
        <v>76</v>
      </c>
      <c r="AR27" s="6">
        <v>3</v>
      </c>
      <c r="AS27" s="22">
        <v>55</v>
      </c>
      <c r="AT27" s="22" t="s">
        <v>10</v>
      </c>
      <c r="AU27" s="6">
        <f>SUMIFS(LOOKUP!$E$2:$E$797,LOOKUP!$A$2:$A$797,'Scoring sheet'!$C27,LOOKUP!$B$2:$B$797,'Scoring sheet'!AR27,LOOKUP!$C$2:$C$797,'Scoring sheet'!AS27,LOOKUP!$D$2:$D$797,'Scoring sheet'!AT27)</f>
        <v>75</v>
      </c>
      <c r="AV27" s="24">
        <f t="shared" si="28"/>
        <v>4</v>
      </c>
      <c r="AW27" s="24">
        <f t="shared" si="5"/>
        <v>77</v>
      </c>
      <c r="AX27" s="29" t="s">
        <v>77</v>
      </c>
      <c r="AY27" s="6"/>
      <c r="AZ27" s="22"/>
      <c r="BA27" s="22"/>
      <c r="BB27" s="6">
        <f>SUMIFS(LOOKUP!$E$2:$E$797,LOOKUP!$A$2:$A$797,'Scoring sheet'!$C27,LOOKUP!$B$2:$B$797,'Scoring sheet'!AY27,LOOKUP!$C$2:$C$797,'Scoring sheet'!AZ27,LOOKUP!$D$2:$D$797,'Scoring sheet'!BA27)</f>
        <v>0</v>
      </c>
      <c r="BC27" s="24">
        <f t="shared" si="29"/>
        <v>0</v>
      </c>
      <c r="BD27" s="24">
        <f t="shared" si="6"/>
        <v>77</v>
      </c>
      <c r="BE27" s="29" t="s">
        <v>77</v>
      </c>
      <c r="BF27" s="6"/>
      <c r="BG27" s="22"/>
      <c r="BH27" s="22"/>
      <c r="BI27" s="6">
        <f>SUMIFS(LOOKUP!$E$2:$E$797,LOOKUP!$A$2:$A$797,'Scoring sheet'!$C27,LOOKUP!$B$2:$B$797,'Scoring sheet'!BF27,LOOKUP!$C$2:$C$797,'Scoring sheet'!BG27,LOOKUP!$D$2:$D$797,'Scoring sheet'!BH27)</f>
        <v>0</v>
      </c>
      <c r="BJ27" s="24">
        <f t="shared" si="30"/>
        <v>0</v>
      </c>
      <c r="BK27" s="24">
        <f t="shared" si="7"/>
        <v>77</v>
      </c>
      <c r="BL27" s="29" t="s">
        <v>77</v>
      </c>
      <c r="BM27" s="6"/>
      <c r="BN27" s="22"/>
      <c r="BO27" s="22"/>
      <c r="BP27" s="6">
        <f>SUMIFS(LOOKUP!$E$2:$E$797,LOOKUP!$A$2:$A$797,'Scoring sheet'!$C27,LOOKUP!$B$2:$B$797,'Scoring sheet'!BM27,LOOKUP!$C$2:$C$797,'Scoring sheet'!BN27,LOOKUP!$D$2:$D$797,'Scoring sheet'!BO27)</f>
        <v>0</v>
      </c>
      <c r="BQ27" s="24">
        <f t="shared" si="31"/>
        <v>0</v>
      </c>
      <c r="BR27" s="24">
        <f t="shared" si="8"/>
        <v>77</v>
      </c>
      <c r="BS27" s="29" t="s">
        <v>77</v>
      </c>
      <c r="BT27" s="6"/>
      <c r="BU27" s="22"/>
      <c r="BV27" s="22"/>
      <c r="BW27" s="6">
        <f>SUMIFS(LOOKUP!$E$2:$E$797,LOOKUP!$A$2:$A$797,'Scoring sheet'!$C27,LOOKUP!$B$2:$B$797,'Scoring sheet'!BT27,LOOKUP!$C$2:$C$797,'Scoring sheet'!BU27,LOOKUP!$D$2:$D$797,'Scoring sheet'!BV27)</f>
        <v>0</v>
      </c>
      <c r="BX27" s="24">
        <f t="shared" si="32"/>
        <v>0</v>
      </c>
      <c r="BY27" s="24">
        <f t="shared" si="9"/>
        <v>77</v>
      </c>
      <c r="BZ27" s="29" t="s">
        <v>77</v>
      </c>
      <c r="CA27" s="6"/>
      <c r="CB27" s="22"/>
      <c r="CC27" s="22"/>
      <c r="CD27" s="6">
        <f>SUMIFS(LOOKUP!$E$2:$E$797,LOOKUP!$A$2:$A$797,'Scoring sheet'!$C27,LOOKUP!$B$2:$B$797,'Scoring sheet'!CA27,LOOKUP!$C$2:$C$797,'Scoring sheet'!CB27,LOOKUP!$D$2:$D$797,'Scoring sheet'!CC27)</f>
        <v>0</v>
      </c>
      <c r="CE27" s="24">
        <f t="shared" si="33"/>
        <v>0</v>
      </c>
      <c r="CF27" s="24">
        <f t="shared" si="10"/>
        <v>77</v>
      </c>
      <c r="CG27" s="29" t="s">
        <v>77</v>
      </c>
      <c r="CH27" s="6"/>
      <c r="CI27" s="22"/>
      <c r="CJ27" s="22"/>
      <c r="CK27" s="6">
        <f>SUMIFS(LOOKUP!$E$2:$E$797,LOOKUP!$A$2:$A$797,'Scoring sheet'!$C27,LOOKUP!$B$2:$B$797,'Scoring sheet'!CH27,LOOKUP!$C$2:$C$797,'Scoring sheet'!CI27,LOOKUP!$D$2:$D$797,'Scoring sheet'!CJ27)</f>
        <v>0</v>
      </c>
      <c r="CL27" s="24">
        <f t="shared" si="34"/>
        <v>0</v>
      </c>
      <c r="CM27" s="24">
        <f t="shared" si="11"/>
        <v>77</v>
      </c>
      <c r="CN27" s="29" t="s">
        <v>77</v>
      </c>
      <c r="CO27" s="6"/>
      <c r="CP27" s="22"/>
      <c r="CQ27" s="22"/>
      <c r="CR27" s="6">
        <f>SUMIFS(LOOKUP!$E$2:$E$797,LOOKUP!$A$2:$A$797,'Scoring sheet'!$C27,LOOKUP!$B$2:$B$797,'Scoring sheet'!CO27,LOOKUP!$C$2:$C$797,'Scoring sheet'!CP27,LOOKUP!$D$2:$D$797,'Scoring sheet'!CQ27)</f>
        <v>0</v>
      </c>
      <c r="CS27" s="24">
        <f t="shared" si="35"/>
        <v>0</v>
      </c>
      <c r="CT27" s="24">
        <f t="shared" si="12"/>
        <v>77</v>
      </c>
      <c r="CU27" s="29" t="s">
        <v>77</v>
      </c>
      <c r="CV27" s="6"/>
      <c r="CW27" s="22"/>
      <c r="CX27" s="22"/>
      <c r="CY27" s="6">
        <f>SUMIFS(LOOKUP!$E$2:$E$797,LOOKUP!$A$2:$A$797,'Scoring sheet'!$C27,LOOKUP!$B$2:$B$797,'Scoring sheet'!CV27,LOOKUP!$C$2:$C$797,'Scoring sheet'!CW27,LOOKUP!$D$2:$D$797,'Scoring sheet'!CX27)</f>
        <v>0</v>
      </c>
      <c r="CZ27" s="24">
        <f t="shared" si="36"/>
        <v>0</v>
      </c>
      <c r="DA27" s="24">
        <f t="shared" si="13"/>
        <v>77</v>
      </c>
      <c r="DB27" s="29" t="s">
        <v>77</v>
      </c>
      <c r="DC27" s="6"/>
      <c r="DD27" s="22"/>
      <c r="DE27" s="22"/>
      <c r="DF27" s="6">
        <f>SUMIFS(LOOKUP!$E$2:$E$797,LOOKUP!$A$2:$A$797,'Scoring sheet'!$C27,LOOKUP!$B$2:$B$797,'Scoring sheet'!DC27,LOOKUP!$C$2:$C$797,'Scoring sheet'!DD27,LOOKUP!$D$2:$D$797,'Scoring sheet'!DE27)</f>
        <v>0</v>
      </c>
      <c r="DG27" s="24">
        <f t="shared" si="37"/>
        <v>0</v>
      </c>
      <c r="DI27">
        <f t="shared" si="14"/>
        <v>0</v>
      </c>
      <c r="DJ27">
        <f t="shared" si="15"/>
        <v>0</v>
      </c>
      <c r="DK27">
        <f t="shared" si="16"/>
        <v>0</v>
      </c>
      <c r="DL27">
        <f t="shared" si="17"/>
        <v>0</v>
      </c>
      <c r="DM27">
        <f t="shared" si="18"/>
        <v>0</v>
      </c>
      <c r="DN27">
        <f t="shared" si="19"/>
        <v>4</v>
      </c>
      <c r="DO27">
        <f t="shared" si="20"/>
        <v>0</v>
      </c>
      <c r="DP27">
        <f t="shared" si="21"/>
        <v>0</v>
      </c>
      <c r="DQ27">
        <f t="shared" si="22"/>
        <v>0</v>
      </c>
      <c r="DR27">
        <f t="shared" si="38"/>
        <v>0</v>
      </c>
      <c r="DS27">
        <f t="shared" si="39"/>
        <v>0</v>
      </c>
      <c r="DT27">
        <f t="shared" si="40"/>
        <v>0</v>
      </c>
      <c r="DU27">
        <f t="shared" si="41"/>
        <v>0</v>
      </c>
      <c r="DV27">
        <f t="shared" si="42"/>
        <v>0</v>
      </c>
      <c r="DW27">
        <f t="shared" si="43"/>
        <v>0</v>
      </c>
      <c r="DY27">
        <f>SUM(LARGE(DI27:DR27,{1,2,3}))</f>
        <v>4</v>
      </c>
      <c r="DZ27">
        <f>SUM(LARGE(DI27:DR27,{1,2}))</f>
        <v>4</v>
      </c>
      <c r="EA27">
        <f>SUM(LARGE(DI27:DR27,{1}))</f>
        <v>4</v>
      </c>
      <c r="EB27">
        <f t="shared" si="44"/>
        <v>4</v>
      </c>
      <c r="EC27">
        <f t="shared" si="45"/>
        <v>4</v>
      </c>
      <c r="ED27">
        <f t="shared" si="46"/>
        <v>75</v>
      </c>
      <c r="EE27">
        <f>SUMIFS(LOOKUP!$G$2:$G$797,LOOKUP!$A$2:$A$797,'Scoring sheet'!$C27,LOOKUP!$E$2:$E$797,'Scoring sheet'!ED27)</f>
        <v>33</v>
      </c>
      <c r="EF27">
        <f>SUMIFS(LOOKUP!$B$2:$B$797,LOOKUP!$A$2:$A$797,'Scoring sheet'!$C27,LOOKUP!$E$2:$E$797,'Scoring sheet'!ED27)</f>
        <v>3</v>
      </c>
      <c r="EG27">
        <f>SUMIFS(LOOKUP!$C$2:$C$797,LOOKUP!$A$2:$A$797,'Scoring sheet'!$C27,LOOKUP!$E$2:$E$797,'Scoring sheet'!ED27)</f>
        <v>55</v>
      </c>
      <c r="EH27">
        <f>SUMIFS(LOOKUP!$F$2:$F$797,LOOKUP!$A$2:$A$797,'Scoring sheet'!$C27,LOOKUP!$E$2:$E$797,'Scoring sheet'!ED27)</f>
        <v>13</v>
      </c>
      <c r="EI27" t="str">
        <f>VLOOKUP(EH27,'Scoring points detail'!$H$222:$I$229,2,FALSE)</f>
        <v>13m</v>
      </c>
      <c r="EK27">
        <f t="shared" si="47"/>
        <v>-2</v>
      </c>
    </row>
    <row r="28" spans="1:141" x14ac:dyDescent="0.25">
      <c r="A28" t="s">
        <v>84</v>
      </c>
      <c r="B28" t="s">
        <v>22</v>
      </c>
      <c r="C28" t="s">
        <v>17</v>
      </c>
      <c r="D28" s="36">
        <v>2</v>
      </c>
      <c r="E28" s="36">
        <v>55</v>
      </c>
      <c r="F28" s="36" t="s">
        <v>121</v>
      </c>
      <c r="G28" s="37">
        <f>SUMIFS(LOOKUP!$E$2:$E$797,LOOKUP!$A$2:$A$797,'Scoring sheet'!$C28,LOOKUP!$B$2:$B$797,'Scoring sheet'!D28,LOOKUP!$C$2:$C$797,'Scoring sheet'!E28,LOOKUP!$D$2:$D$797,'Scoring sheet'!F28)</f>
        <v>56</v>
      </c>
      <c r="H28" s="29" t="s">
        <v>77</v>
      </c>
      <c r="I28" s="22"/>
      <c r="J28" s="22"/>
      <c r="K28" s="22"/>
      <c r="L28" s="6">
        <f>SUMIFS(LOOKUP!$E$2:$E$797,LOOKUP!$A$2:$A$797,'Scoring sheet'!$C28,LOOKUP!$B$2:$B$797,'Scoring sheet'!I28,LOOKUP!$C$2:$C$797,'Scoring sheet'!J28,LOOKUP!$D$2:$D$797,'Scoring sheet'!K28)</f>
        <v>0</v>
      </c>
      <c r="M28" s="24">
        <f t="shared" si="23"/>
        <v>0</v>
      </c>
      <c r="N28" s="24">
        <f t="shared" si="0"/>
        <v>56</v>
      </c>
      <c r="O28" s="29" t="s">
        <v>77</v>
      </c>
      <c r="P28" s="6"/>
      <c r="Q28" s="22"/>
      <c r="R28" s="22"/>
      <c r="S28" s="6">
        <f>SUMIFS(LOOKUP!$E$2:$E$797,LOOKUP!$A$2:$A$797,'Scoring sheet'!$C28,LOOKUP!$B$2:$B$797,'Scoring sheet'!P28,LOOKUP!$C$2:$C$797,'Scoring sheet'!Q28,LOOKUP!$D$2:$D$797,'Scoring sheet'!R28)</f>
        <v>0</v>
      </c>
      <c r="T28" s="24">
        <f t="shared" si="24"/>
        <v>0</v>
      </c>
      <c r="U28" s="24">
        <f t="shared" si="1"/>
        <v>56</v>
      </c>
      <c r="V28" s="29" t="s">
        <v>76</v>
      </c>
      <c r="W28" s="6">
        <v>5</v>
      </c>
      <c r="X28" s="22">
        <v>52</v>
      </c>
      <c r="Y28" s="22" t="s">
        <v>121</v>
      </c>
      <c r="Z28" s="6">
        <f>SUMIFS(LOOKUP!$E$2:$E$797,LOOKUP!$A$2:$A$797,'Scoring sheet'!$C28,LOOKUP!$B$2:$B$797,'Scoring sheet'!W28,LOOKUP!$C$2:$C$797,'Scoring sheet'!X28,LOOKUP!$D$2:$D$797,'Scoring sheet'!Y28)</f>
        <v>53</v>
      </c>
      <c r="AA28" s="24">
        <f t="shared" si="25"/>
        <v>3</v>
      </c>
      <c r="AB28" s="24">
        <f t="shared" si="2"/>
        <v>56</v>
      </c>
      <c r="AC28" s="29" t="s">
        <v>77</v>
      </c>
      <c r="AD28" s="6"/>
      <c r="AE28" s="22"/>
      <c r="AF28" s="22"/>
      <c r="AG28" s="6">
        <f>SUMIFS(LOOKUP!$E$2:$E$797,LOOKUP!$A$2:$A$797,'Scoring sheet'!$C28,LOOKUP!$B$2:$B$797,'Scoring sheet'!AD28,LOOKUP!$C$2:$C$797,'Scoring sheet'!AE28,LOOKUP!$D$2:$D$797,'Scoring sheet'!AF28)</f>
        <v>0</v>
      </c>
      <c r="AH28" s="24">
        <f t="shared" si="26"/>
        <v>0</v>
      </c>
      <c r="AI28" s="24">
        <f t="shared" si="3"/>
        <v>56</v>
      </c>
      <c r="AJ28" s="29" t="s">
        <v>77</v>
      </c>
      <c r="AK28" s="6"/>
      <c r="AL28" s="22"/>
      <c r="AM28" s="22"/>
      <c r="AN28" s="6">
        <f>SUMIFS(LOOKUP!$E$2:$E$797,LOOKUP!$A$2:$A$797,'Scoring sheet'!$C28,LOOKUP!$B$2:$B$797,'Scoring sheet'!AK28,LOOKUP!$C$2:$C$797,'Scoring sheet'!AL28,LOOKUP!$D$2:$D$797,'Scoring sheet'!AM28)</f>
        <v>0</v>
      </c>
      <c r="AO28" s="24">
        <f t="shared" si="27"/>
        <v>0</v>
      </c>
      <c r="AP28" s="24">
        <f t="shared" si="4"/>
        <v>56</v>
      </c>
      <c r="AQ28" s="29" t="s">
        <v>77</v>
      </c>
      <c r="AR28" s="6"/>
      <c r="AS28" s="22"/>
      <c r="AT28" s="22"/>
      <c r="AU28" s="6">
        <f>SUMIFS(LOOKUP!$E$2:$E$797,LOOKUP!$A$2:$A$797,'Scoring sheet'!$C28,LOOKUP!$B$2:$B$797,'Scoring sheet'!AR28,LOOKUP!$C$2:$C$797,'Scoring sheet'!AS28,LOOKUP!$D$2:$D$797,'Scoring sheet'!AT28)</f>
        <v>0</v>
      </c>
      <c r="AV28" s="24">
        <f t="shared" si="28"/>
        <v>0</v>
      </c>
      <c r="AW28" s="24">
        <f t="shared" si="5"/>
        <v>56</v>
      </c>
      <c r="AX28" s="29" t="s">
        <v>77</v>
      </c>
      <c r="AY28" s="6"/>
      <c r="AZ28" s="22"/>
      <c r="BA28" s="22"/>
      <c r="BB28" s="6">
        <f>SUMIFS(LOOKUP!$E$2:$E$797,LOOKUP!$A$2:$A$797,'Scoring sheet'!$C28,LOOKUP!$B$2:$B$797,'Scoring sheet'!AY28,LOOKUP!$C$2:$C$797,'Scoring sheet'!AZ28,LOOKUP!$D$2:$D$797,'Scoring sheet'!BA28)</f>
        <v>0</v>
      </c>
      <c r="BC28" s="24">
        <f t="shared" si="29"/>
        <v>0</v>
      </c>
      <c r="BD28" s="24">
        <f t="shared" si="6"/>
        <v>56</v>
      </c>
      <c r="BE28" s="29" t="s">
        <v>77</v>
      </c>
      <c r="BF28" s="6"/>
      <c r="BG28" s="22"/>
      <c r="BH28" s="22"/>
      <c r="BI28" s="6">
        <f>SUMIFS(LOOKUP!$E$2:$E$797,LOOKUP!$A$2:$A$797,'Scoring sheet'!$C28,LOOKUP!$B$2:$B$797,'Scoring sheet'!BF28,LOOKUP!$C$2:$C$797,'Scoring sheet'!BG28,LOOKUP!$D$2:$D$797,'Scoring sheet'!BH28)</f>
        <v>0</v>
      </c>
      <c r="BJ28" s="24">
        <f t="shared" si="30"/>
        <v>0</v>
      </c>
      <c r="BK28" s="24">
        <f t="shared" si="7"/>
        <v>56</v>
      </c>
      <c r="BL28" s="29" t="s">
        <v>77</v>
      </c>
      <c r="BM28" s="6"/>
      <c r="BN28" s="22"/>
      <c r="BO28" s="22"/>
      <c r="BP28" s="6">
        <f>SUMIFS(LOOKUP!$E$2:$E$797,LOOKUP!$A$2:$A$797,'Scoring sheet'!$C28,LOOKUP!$B$2:$B$797,'Scoring sheet'!BM28,LOOKUP!$C$2:$C$797,'Scoring sheet'!BN28,LOOKUP!$D$2:$D$797,'Scoring sheet'!BO28)</f>
        <v>0</v>
      </c>
      <c r="BQ28" s="24">
        <f t="shared" si="31"/>
        <v>0</v>
      </c>
      <c r="BR28" s="24">
        <f t="shared" si="8"/>
        <v>56</v>
      </c>
      <c r="BS28" s="29" t="s">
        <v>77</v>
      </c>
      <c r="BT28" s="6"/>
      <c r="BU28" s="22"/>
      <c r="BV28" s="22"/>
      <c r="BW28" s="6">
        <f>SUMIFS(LOOKUP!$E$2:$E$797,LOOKUP!$A$2:$A$797,'Scoring sheet'!$C28,LOOKUP!$B$2:$B$797,'Scoring sheet'!BT28,LOOKUP!$C$2:$C$797,'Scoring sheet'!BU28,LOOKUP!$D$2:$D$797,'Scoring sheet'!BV28)</f>
        <v>0</v>
      </c>
      <c r="BX28" s="24">
        <f t="shared" si="32"/>
        <v>0</v>
      </c>
      <c r="BY28" s="24">
        <f t="shared" si="9"/>
        <v>56</v>
      </c>
      <c r="BZ28" s="29" t="s">
        <v>77</v>
      </c>
      <c r="CA28" s="6"/>
      <c r="CB28" s="22"/>
      <c r="CC28" s="22"/>
      <c r="CD28" s="6">
        <f>SUMIFS(LOOKUP!$E$2:$E$797,LOOKUP!$A$2:$A$797,'Scoring sheet'!$C28,LOOKUP!$B$2:$B$797,'Scoring sheet'!CA28,LOOKUP!$C$2:$C$797,'Scoring sheet'!CB28,LOOKUP!$D$2:$D$797,'Scoring sheet'!CC28)</f>
        <v>0</v>
      </c>
      <c r="CE28" s="24">
        <f t="shared" si="33"/>
        <v>0</v>
      </c>
      <c r="CF28" s="24">
        <f t="shared" si="10"/>
        <v>56</v>
      </c>
      <c r="CG28" s="29" t="s">
        <v>77</v>
      </c>
      <c r="CH28" s="6"/>
      <c r="CI28" s="22"/>
      <c r="CJ28" s="22"/>
      <c r="CK28" s="6">
        <f>SUMIFS(LOOKUP!$E$2:$E$797,LOOKUP!$A$2:$A$797,'Scoring sheet'!$C28,LOOKUP!$B$2:$B$797,'Scoring sheet'!CH28,LOOKUP!$C$2:$C$797,'Scoring sheet'!CI28,LOOKUP!$D$2:$D$797,'Scoring sheet'!CJ28)</f>
        <v>0</v>
      </c>
      <c r="CL28" s="24">
        <f t="shared" si="34"/>
        <v>0</v>
      </c>
      <c r="CM28" s="24">
        <f t="shared" si="11"/>
        <v>56</v>
      </c>
      <c r="CN28" s="29" t="s">
        <v>77</v>
      </c>
      <c r="CO28" s="6"/>
      <c r="CP28" s="22"/>
      <c r="CQ28" s="22"/>
      <c r="CR28" s="6">
        <f>SUMIFS(LOOKUP!$E$2:$E$797,LOOKUP!$A$2:$A$797,'Scoring sheet'!$C28,LOOKUP!$B$2:$B$797,'Scoring sheet'!CO28,LOOKUP!$C$2:$C$797,'Scoring sheet'!CP28,LOOKUP!$D$2:$D$797,'Scoring sheet'!CQ28)</f>
        <v>0</v>
      </c>
      <c r="CS28" s="24">
        <f t="shared" si="35"/>
        <v>0</v>
      </c>
      <c r="CT28" s="24">
        <f t="shared" si="12"/>
        <v>56</v>
      </c>
      <c r="CU28" s="29" t="s">
        <v>77</v>
      </c>
      <c r="CV28" s="6"/>
      <c r="CW28" s="22"/>
      <c r="CX28" s="22"/>
      <c r="CY28" s="6">
        <f>SUMIFS(LOOKUP!$E$2:$E$797,LOOKUP!$A$2:$A$797,'Scoring sheet'!$C28,LOOKUP!$B$2:$B$797,'Scoring sheet'!CV28,LOOKUP!$C$2:$C$797,'Scoring sheet'!CW28,LOOKUP!$D$2:$D$797,'Scoring sheet'!CX28)</f>
        <v>0</v>
      </c>
      <c r="CZ28" s="24">
        <f t="shared" si="36"/>
        <v>0</v>
      </c>
      <c r="DA28" s="24">
        <f t="shared" si="13"/>
        <v>56</v>
      </c>
      <c r="DB28" s="29" t="s">
        <v>77</v>
      </c>
      <c r="DC28" s="6"/>
      <c r="DD28" s="22"/>
      <c r="DE28" s="22"/>
      <c r="DF28" s="6">
        <f>SUMIFS(LOOKUP!$E$2:$E$797,LOOKUP!$A$2:$A$797,'Scoring sheet'!$C28,LOOKUP!$B$2:$B$797,'Scoring sheet'!DC28,LOOKUP!$C$2:$C$797,'Scoring sheet'!DD28,LOOKUP!$D$2:$D$797,'Scoring sheet'!DE28)</f>
        <v>0</v>
      </c>
      <c r="DG28" s="24">
        <f t="shared" si="37"/>
        <v>0</v>
      </c>
      <c r="DI28">
        <f t="shared" si="14"/>
        <v>0</v>
      </c>
      <c r="DJ28">
        <f t="shared" si="15"/>
        <v>0</v>
      </c>
      <c r="DK28">
        <f t="shared" si="16"/>
        <v>3</v>
      </c>
      <c r="DL28">
        <f t="shared" si="17"/>
        <v>0</v>
      </c>
      <c r="DM28">
        <f t="shared" si="18"/>
        <v>0</v>
      </c>
      <c r="DN28">
        <f t="shared" si="19"/>
        <v>0</v>
      </c>
      <c r="DO28">
        <f t="shared" si="20"/>
        <v>0</v>
      </c>
      <c r="DP28">
        <f t="shared" si="21"/>
        <v>0</v>
      </c>
      <c r="DQ28">
        <f t="shared" si="22"/>
        <v>0</v>
      </c>
      <c r="DR28">
        <f t="shared" si="38"/>
        <v>0</v>
      </c>
      <c r="DS28">
        <f t="shared" si="39"/>
        <v>0</v>
      </c>
      <c r="DT28">
        <f t="shared" si="40"/>
        <v>0</v>
      </c>
      <c r="DU28">
        <f t="shared" si="41"/>
        <v>0</v>
      </c>
      <c r="DV28">
        <f t="shared" si="42"/>
        <v>0</v>
      </c>
      <c r="DW28">
        <f t="shared" si="43"/>
        <v>0</v>
      </c>
      <c r="DY28">
        <f>SUM(LARGE(DI28:DR28,{1,2,3}))</f>
        <v>3</v>
      </c>
      <c r="DZ28">
        <f>SUM(LARGE(DI28:DR28,{1,2}))</f>
        <v>3</v>
      </c>
      <c r="EA28">
        <f>SUM(LARGE(DI28:DR28,{1}))</f>
        <v>3</v>
      </c>
      <c r="EB28">
        <f t="shared" si="44"/>
        <v>3</v>
      </c>
      <c r="EC28">
        <f t="shared" si="45"/>
        <v>3</v>
      </c>
      <c r="ED28">
        <f t="shared" si="46"/>
        <v>53</v>
      </c>
      <c r="EE28">
        <f>SUMIFS(LOOKUP!$G$2:$G$797,LOOKUP!$A$2:$A$797,'Scoring sheet'!$C28,LOOKUP!$E$2:$E$797,'Scoring sheet'!ED28)</f>
        <v>55</v>
      </c>
      <c r="EF28">
        <f>SUMIFS(LOOKUP!$B$2:$B$797,LOOKUP!$A$2:$A$797,'Scoring sheet'!$C28,LOOKUP!$E$2:$E$797,'Scoring sheet'!ED28)</f>
        <v>5</v>
      </c>
      <c r="EG28">
        <f>SUMIFS(LOOKUP!$C$2:$C$797,LOOKUP!$A$2:$A$797,'Scoring sheet'!$C28,LOOKUP!$E$2:$E$797,'Scoring sheet'!ED28)</f>
        <v>52</v>
      </c>
      <c r="EH28">
        <f>SUMIFS(LOOKUP!$F$2:$F$797,LOOKUP!$A$2:$A$797,'Scoring sheet'!$C28,LOOKUP!$E$2:$E$797,'Scoring sheet'!ED28)</f>
        <v>18</v>
      </c>
      <c r="EI28" t="str">
        <f>VLOOKUP(EH28,'Scoring points detail'!$H$222:$I$229,2,FALSE)</f>
        <v>18m</v>
      </c>
      <c r="EK28">
        <f t="shared" si="47"/>
        <v>-3</v>
      </c>
    </row>
    <row r="29" spans="1:141" x14ac:dyDescent="0.25">
      <c r="A29" t="s">
        <v>85</v>
      </c>
      <c r="B29" t="s">
        <v>22</v>
      </c>
      <c r="C29" t="s">
        <v>17</v>
      </c>
      <c r="D29" s="36">
        <v>3</v>
      </c>
      <c r="E29" s="36">
        <v>55</v>
      </c>
      <c r="F29" s="36" t="s">
        <v>9</v>
      </c>
      <c r="G29" s="37">
        <f>SUMIFS(LOOKUP!$E$2:$E$797,LOOKUP!$A$2:$A$797,'Scoring sheet'!$C29,LOOKUP!$B$2:$B$797,'Scoring sheet'!D29,LOOKUP!$C$2:$C$797,'Scoring sheet'!E29,LOOKUP!$D$2:$D$797,'Scoring sheet'!F29)</f>
        <v>69</v>
      </c>
      <c r="H29" s="29" t="s">
        <v>76</v>
      </c>
      <c r="I29" s="22">
        <v>3</v>
      </c>
      <c r="J29" s="22">
        <v>55</v>
      </c>
      <c r="K29" s="22" t="s">
        <v>9</v>
      </c>
      <c r="L29" s="6">
        <f>SUMIFS(LOOKUP!$E$2:$E$797,LOOKUP!$A$2:$A$797,'Scoring sheet'!$C29,LOOKUP!$B$2:$B$797,'Scoring sheet'!I29,LOOKUP!$C$2:$C$797,'Scoring sheet'!J29,LOOKUP!$D$2:$D$797,'Scoring sheet'!K29)</f>
        <v>69</v>
      </c>
      <c r="M29" s="24">
        <f t="shared" si="23"/>
        <v>6</v>
      </c>
      <c r="N29" s="24">
        <f t="shared" si="0"/>
        <v>69</v>
      </c>
      <c r="O29" s="29" t="s">
        <v>76</v>
      </c>
      <c r="P29" s="6">
        <v>1</v>
      </c>
      <c r="Q29" s="22">
        <v>55</v>
      </c>
      <c r="R29" s="22" t="s">
        <v>10</v>
      </c>
      <c r="S29" s="6">
        <f>SUMIFS(LOOKUP!$E$2:$E$797,LOOKUP!$A$2:$A$797,'Scoring sheet'!$C29,LOOKUP!$B$2:$B$797,'Scoring sheet'!P29,LOOKUP!$C$2:$C$797,'Scoring sheet'!Q29,LOOKUP!$D$2:$D$797,'Scoring sheet'!R29)</f>
        <v>73</v>
      </c>
      <c r="T29" s="24">
        <f t="shared" si="24"/>
        <v>10</v>
      </c>
      <c r="U29" s="24">
        <f t="shared" si="1"/>
        <v>71</v>
      </c>
      <c r="V29" s="29" t="s">
        <v>76</v>
      </c>
      <c r="W29" s="6">
        <v>5</v>
      </c>
      <c r="X29" s="22">
        <v>55</v>
      </c>
      <c r="Y29" s="22" t="s">
        <v>8</v>
      </c>
      <c r="Z29" s="6">
        <f>SUMIFS(LOOKUP!$E$2:$E$797,LOOKUP!$A$2:$A$797,'Scoring sheet'!$C29,LOOKUP!$B$2:$B$797,'Scoring sheet'!W29,LOOKUP!$C$2:$C$797,'Scoring sheet'!X29,LOOKUP!$D$2:$D$797,'Scoring sheet'!Y29)</f>
        <v>65</v>
      </c>
      <c r="AA29" s="24">
        <f t="shared" si="25"/>
        <v>0</v>
      </c>
      <c r="AB29" s="24">
        <f t="shared" si="2"/>
        <v>71</v>
      </c>
      <c r="AC29" s="29" t="s">
        <v>77</v>
      </c>
      <c r="AD29" s="6"/>
      <c r="AE29" s="22"/>
      <c r="AF29" s="22"/>
      <c r="AG29" s="6">
        <f>SUMIFS(LOOKUP!$E$2:$E$797,LOOKUP!$A$2:$A$797,'Scoring sheet'!$C29,LOOKUP!$B$2:$B$797,'Scoring sheet'!AD29,LOOKUP!$C$2:$C$797,'Scoring sheet'!AE29,LOOKUP!$D$2:$D$797,'Scoring sheet'!AF29)</f>
        <v>0</v>
      </c>
      <c r="AH29" s="24">
        <f t="shared" si="26"/>
        <v>0</v>
      </c>
      <c r="AI29" s="24">
        <f t="shared" si="3"/>
        <v>71</v>
      </c>
      <c r="AJ29" s="29" t="s">
        <v>77</v>
      </c>
      <c r="AK29" s="6"/>
      <c r="AL29" s="22"/>
      <c r="AM29" s="22"/>
      <c r="AN29" s="6">
        <f>SUMIFS(LOOKUP!$E$2:$E$797,LOOKUP!$A$2:$A$797,'Scoring sheet'!$C29,LOOKUP!$B$2:$B$797,'Scoring sheet'!AK29,LOOKUP!$C$2:$C$797,'Scoring sheet'!AL29,LOOKUP!$D$2:$D$797,'Scoring sheet'!AM29)</f>
        <v>0</v>
      </c>
      <c r="AO29" s="24">
        <f t="shared" si="27"/>
        <v>0</v>
      </c>
      <c r="AP29" s="24">
        <f t="shared" si="4"/>
        <v>71</v>
      </c>
      <c r="AQ29" s="29" t="s">
        <v>76</v>
      </c>
      <c r="AR29" s="6"/>
      <c r="AS29" s="22"/>
      <c r="AT29" s="22"/>
      <c r="AU29" s="6">
        <f>SUMIFS(LOOKUP!$E$2:$E$797,LOOKUP!$A$2:$A$797,'Scoring sheet'!$C29,LOOKUP!$B$2:$B$797,'Scoring sheet'!AR29,LOOKUP!$C$2:$C$797,'Scoring sheet'!AS29,LOOKUP!$D$2:$D$797,'Scoring sheet'!AT29)</f>
        <v>0</v>
      </c>
      <c r="AV29" s="24">
        <f t="shared" si="28"/>
        <v>0</v>
      </c>
      <c r="AW29" s="24">
        <f t="shared" si="5"/>
        <v>71</v>
      </c>
      <c r="AX29" s="29" t="s">
        <v>77</v>
      </c>
      <c r="AY29" s="6"/>
      <c r="AZ29" s="22"/>
      <c r="BA29" s="22"/>
      <c r="BB29" s="6">
        <f>SUMIFS(LOOKUP!$E$2:$E$797,LOOKUP!$A$2:$A$797,'Scoring sheet'!$C29,LOOKUP!$B$2:$B$797,'Scoring sheet'!AY29,LOOKUP!$C$2:$C$797,'Scoring sheet'!AZ29,LOOKUP!$D$2:$D$797,'Scoring sheet'!BA29)</f>
        <v>0</v>
      </c>
      <c r="BC29" s="24">
        <f t="shared" si="29"/>
        <v>0</v>
      </c>
      <c r="BD29" s="24">
        <f t="shared" si="6"/>
        <v>71</v>
      </c>
      <c r="BE29" s="29" t="s">
        <v>77</v>
      </c>
      <c r="BF29" s="6"/>
      <c r="BG29" s="22"/>
      <c r="BH29" s="22"/>
      <c r="BI29" s="6">
        <f>SUMIFS(LOOKUP!$E$2:$E$797,LOOKUP!$A$2:$A$797,'Scoring sheet'!$C29,LOOKUP!$B$2:$B$797,'Scoring sheet'!BF29,LOOKUP!$C$2:$C$797,'Scoring sheet'!BG29,LOOKUP!$D$2:$D$797,'Scoring sheet'!BH29)</f>
        <v>0</v>
      </c>
      <c r="BJ29" s="24">
        <f t="shared" si="30"/>
        <v>0</v>
      </c>
      <c r="BK29" s="24">
        <f t="shared" si="7"/>
        <v>71</v>
      </c>
      <c r="BL29" s="29" t="s">
        <v>77</v>
      </c>
      <c r="BM29" s="6"/>
      <c r="BN29" s="22"/>
      <c r="BO29" s="22"/>
      <c r="BP29" s="6">
        <f>SUMIFS(LOOKUP!$E$2:$E$797,LOOKUP!$A$2:$A$797,'Scoring sheet'!$C29,LOOKUP!$B$2:$B$797,'Scoring sheet'!BM29,LOOKUP!$C$2:$C$797,'Scoring sheet'!BN29,LOOKUP!$D$2:$D$797,'Scoring sheet'!BO29)</f>
        <v>0</v>
      </c>
      <c r="BQ29" s="24">
        <f t="shared" si="31"/>
        <v>0</v>
      </c>
      <c r="BR29" s="24">
        <f t="shared" si="8"/>
        <v>71</v>
      </c>
      <c r="BS29" s="29" t="s">
        <v>77</v>
      </c>
      <c r="BT29" s="6"/>
      <c r="BU29" s="22"/>
      <c r="BV29" s="22"/>
      <c r="BW29" s="6">
        <f>SUMIFS(LOOKUP!$E$2:$E$797,LOOKUP!$A$2:$A$797,'Scoring sheet'!$C29,LOOKUP!$B$2:$B$797,'Scoring sheet'!BT29,LOOKUP!$C$2:$C$797,'Scoring sheet'!BU29,LOOKUP!$D$2:$D$797,'Scoring sheet'!BV29)</f>
        <v>0</v>
      </c>
      <c r="BX29" s="24">
        <f t="shared" si="32"/>
        <v>0</v>
      </c>
      <c r="BY29" s="24">
        <f t="shared" si="9"/>
        <v>71</v>
      </c>
      <c r="BZ29" s="29" t="s">
        <v>77</v>
      </c>
      <c r="CA29" s="6"/>
      <c r="CB29" s="22"/>
      <c r="CC29" s="22"/>
      <c r="CD29" s="6">
        <f>SUMIFS(LOOKUP!$E$2:$E$797,LOOKUP!$A$2:$A$797,'Scoring sheet'!$C29,LOOKUP!$B$2:$B$797,'Scoring sheet'!CA29,LOOKUP!$C$2:$C$797,'Scoring sheet'!CB29,LOOKUP!$D$2:$D$797,'Scoring sheet'!CC29)</f>
        <v>0</v>
      </c>
      <c r="CE29" s="24">
        <f t="shared" si="33"/>
        <v>0</v>
      </c>
      <c r="CF29" s="24">
        <f t="shared" si="10"/>
        <v>71</v>
      </c>
      <c r="CG29" s="29" t="s">
        <v>77</v>
      </c>
      <c r="CH29" s="6"/>
      <c r="CI29" s="22"/>
      <c r="CJ29" s="22"/>
      <c r="CK29" s="6">
        <f>SUMIFS(LOOKUP!$E$2:$E$797,LOOKUP!$A$2:$A$797,'Scoring sheet'!$C29,LOOKUP!$B$2:$B$797,'Scoring sheet'!CH29,LOOKUP!$C$2:$C$797,'Scoring sheet'!CI29,LOOKUP!$D$2:$D$797,'Scoring sheet'!CJ29)</f>
        <v>0</v>
      </c>
      <c r="CL29" s="24">
        <f t="shared" si="34"/>
        <v>0</v>
      </c>
      <c r="CM29" s="24">
        <f t="shared" si="11"/>
        <v>71</v>
      </c>
      <c r="CN29" s="29" t="s">
        <v>77</v>
      </c>
      <c r="CO29" s="6"/>
      <c r="CP29" s="22"/>
      <c r="CQ29" s="22"/>
      <c r="CR29" s="6">
        <f>SUMIFS(LOOKUP!$E$2:$E$797,LOOKUP!$A$2:$A$797,'Scoring sheet'!$C29,LOOKUP!$B$2:$B$797,'Scoring sheet'!CO29,LOOKUP!$C$2:$C$797,'Scoring sheet'!CP29,LOOKUP!$D$2:$D$797,'Scoring sheet'!CQ29)</f>
        <v>0</v>
      </c>
      <c r="CS29" s="24">
        <f t="shared" si="35"/>
        <v>0</v>
      </c>
      <c r="CT29" s="24">
        <f t="shared" si="12"/>
        <v>71</v>
      </c>
      <c r="CU29" s="29" t="s">
        <v>77</v>
      </c>
      <c r="CV29" s="6"/>
      <c r="CW29" s="22"/>
      <c r="CX29" s="22"/>
      <c r="CY29" s="6">
        <f>SUMIFS(LOOKUP!$E$2:$E$797,LOOKUP!$A$2:$A$797,'Scoring sheet'!$C29,LOOKUP!$B$2:$B$797,'Scoring sheet'!CV29,LOOKUP!$C$2:$C$797,'Scoring sheet'!CW29,LOOKUP!$D$2:$D$797,'Scoring sheet'!CX29)</f>
        <v>0</v>
      </c>
      <c r="CZ29" s="24">
        <f t="shared" si="36"/>
        <v>0</v>
      </c>
      <c r="DA29" s="24">
        <f t="shared" si="13"/>
        <v>71</v>
      </c>
      <c r="DB29" s="29" t="s">
        <v>77</v>
      </c>
      <c r="DC29" s="6"/>
      <c r="DD29" s="22"/>
      <c r="DE29" s="22"/>
      <c r="DF29" s="6">
        <f>SUMIFS(LOOKUP!$E$2:$E$797,LOOKUP!$A$2:$A$797,'Scoring sheet'!$C29,LOOKUP!$B$2:$B$797,'Scoring sheet'!DC29,LOOKUP!$C$2:$C$797,'Scoring sheet'!DD29,LOOKUP!$D$2:$D$797,'Scoring sheet'!DE29)</f>
        <v>0</v>
      </c>
      <c r="DG29" s="24">
        <f t="shared" si="37"/>
        <v>0</v>
      </c>
      <c r="DI29">
        <f t="shared" si="14"/>
        <v>6</v>
      </c>
      <c r="DJ29">
        <f t="shared" si="15"/>
        <v>10</v>
      </c>
      <c r="DK29">
        <f t="shared" si="16"/>
        <v>0</v>
      </c>
      <c r="DL29">
        <f t="shared" si="17"/>
        <v>0</v>
      </c>
      <c r="DM29">
        <f t="shared" si="18"/>
        <v>0</v>
      </c>
      <c r="DN29">
        <f t="shared" si="19"/>
        <v>0</v>
      </c>
      <c r="DO29">
        <f t="shared" si="20"/>
        <v>0</v>
      </c>
      <c r="DP29">
        <f t="shared" si="21"/>
        <v>0</v>
      </c>
      <c r="DQ29">
        <f t="shared" si="22"/>
        <v>0</v>
      </c>
      <c r="DR29">
        <f t="shared" si="38"/>
        <v>0</v>
      </c>
      <c r="DS29">
        <f t="shared" si="39"/>
        <v>0</v>
      </c>
      <c r="DT29">
        <f t="shared" si="40"/>
        <v>0</v>
      </c>
      <c r="DU29">
        <f t="shared" si="41"/>
        <v>0</v>
      </c>
      <c r="DV29">
        <f t="shared" si="42"/>
        <v>0</v>
      </c>
      <c r="DW29">
        <f t="shared" si="43"/>
        <v>0</v>
      </c>
      <c r="DY29">
        <f>SUM(LARGE(DI29:DR29,{1,2,3}))</f>
        <v>16</v>
      </c>
      <c r="DZ29">
        <f>SUM(LARGE(DI29:DR29,{1,2}))</f>
        <v>16</v>
      </c>
      <c r="EA29">
        <f>SUM(LARGE(DI29:DR29,{1}))</f>
        <v>10</v>
      </c>
      <c r="EB29">
        <f t="shared" si="44"/>
        <v>16</v>
      </c>
      <c r="EC29">
        <f t="shared" si="45"/>
        <v>10</v>
      </c>
      <c r="ED29">
        <f t="shared" si="46"/>
        <v>73</v>
      </c>
      <c r="EE29">
        <f>SUMIFS(LOOKUP!$G$2:$G$797,LOOKUP!$A$2:$A$797,'Scoring sheet'!$C29,LOOKUP!$E$2:$E$797,'Scoring sheet'!ED29)</f>
        <v>35</v>
      </c>
      <c r="EF29">
        <f>SUMIFS(LOOKUP!$B$2:$B$797,LOOKUP!$A$2:$A$797,'Scoring sheet'!$C29,LOOKUP!$E$2:$E$797,'Scoring sheet'!ED29)</f>
        <v>1</v>
      </c>
      <c r="EG29">
        <f>SUMIFS(LOOKUP!$C$2:$C$797,LOOKUP!$A$2:$A$797,'Scoring sheet'!$C29,LOOKUP!$E$2:$E$797,'Scoring sheet'!ED29)</f>
        <v>55</v>
      </c>
      <c r="EH29">
        <f>SUMIFS(LOOKUP!$F$2:$F$797,LOOKUP!$A$2:$A$797,'Scoring sheet'!$C29,LOOKUP!$E$2:$E$797,'Scoring sheet'!ED29)</f>
        <v>13</v>
      </c>
      <c r="EI29" t="str">
        <f>VLOOKUP(EH29,'Scoring points detail'!$H$222:$I$229,2,FALSE)</f>
        <v>13m</v>
      </c>
      <c r="EK29">
        <f t="shared" si="47"/>
        <v>4</v>
      </c>
    </row>
    <row r="30" spans="1:141" x14ac:dyDescent="0.25">
      <c r="A30" t="s">
        <v>86</v>
      </c>
      <c r="B30" t="s">
        <v>22</v>
      </c>
      <c r="C30" t="s">
        <v>17</v>
      </c>
      <c r="D30" s="37">
        <v>3</v>
      </c>
      <c r="E30" s="36">
        <v>52</v>
      </c>
      <c r="F30" s="36" t="s">
        <v>121</v>
      </c>
      <c r="G30" s="37">
        <f>SUMIFS(LOOKUP!$E$2:$E$797,LOOKUP!$A$2:$A$797,'Scoring sheet'!$C30,LOOKUP!$B$2:$B$797,'Scoring sheet'!D30,LOOKUP!$C$2:$C$797,'Scoring sheet'!E30,LOOKUP!$D$2:$D$797,'Scoring sheet'!F30)</f>
        <v>51</v>
      </c>
      <c r="H30" s="29" t="s">
        <v>77</v>
      </c>
      <c r="I30" s="22"/>
      <c r="J30" s="22"/>
      <c r="K30" s="22"/>
      <c r="L30" s="6">
        <f>SUMIFS(LOOKUP!$E$2:$E$797,LOOKUP!$A$2:$A$797,'Scoring sheet'!$C30,LOOKUP!$B$2:$B$797,'Scoring sheet'!I30,LOOKUP!$C$2:$C$797,'Scoring sheet'!J30,LOOKUP!$D$2:$D$797,'Scoring sheet'!K30)</f>
        <v>0</v>
      </c>
      <c r="M30" s="24">
        <f t="shared" si="23"/>
        <v>0</v>
      </c>
      <c r="N30" s="24">
        <f t="shared" si="0"/>
        <v>51</v>
      </c>
      <c r="O30" s="29" t="s">
        <v>77</v>
      </c>
      <c r="P30" s="6">
        <v>2.5</v>
      </c>
      <c r="Q30" s="22">
        <v>52</v>
      </c>
      <c r="R30" s="22" t="s">
        <v>121</v>
      </c>
      <c r="S30" s="6">
        <f>SUMIFS(LOOKUP!$E$2:$E$797,LOOKUP!$A$2:$A$797,'Scoring sheet'!$C30,LOOKUP!$B$2:$B$797,'Scoring sheet'!P30,LOOKUP!$C$2:$C$797,'Scoring sheet'!Q30,LOOKUP!$D$2:$D$797,'Scoring sheet'!R30)</f>
        <v>50.5</v>
      </c>
      <c r="T30" s="24">
        <f t="shared" si="24"/>
        <v>5.5</v>
      </c>
      <c r="U30" s="24">
        <f t="shared" si="1"/>
        <v>51</v>
      </c>
      <c r="V30" s="29" t="s">
        <v>77</v>
      </c>
      <c r="W30" s="6"/>
      <c r="X30" s="22"/>
      <c r="Y30" s="22"/>
      <c r="Z30" s="6">
        <f>SUMIFS(LOOKUP!$E$2:$E$797,LOOKUP!$A$2:$A$797,'Scoring sheet'!$C30,LOOKUP!$B$2:$B$797,'Scoring sheet'!W30,LOOKUP!$C$2:$C$797,'Scoring sheet'!X30,LOOKUP!$D$2:$D$797,'Scoring sheet'!Y30)</f>
        <v>0</v>
      </c>
      <c r="AA30" s="24">
        <f t="shared" si="25"/>
        <v>0</v>
      </c>
      <c r="AB30" s="24">
        <f t="shared" si="2"/>
        <v>51</v>
      </c>
      <c r="AC30" s="29" t="s">
        <v>77</v>
      </c>
      <c r="AD30" s="6"/>
      <c r="AE30" s="22"/>
      <c r="AF30" s="22"/>
      <c r="AG30" s="6">
        <f>SUMIFS(LOOKUP!$E$2:$E$797,LOOKUP!$A$2:$A$797,'Scoring sheet'!$C30,LOOKUP!$B$2:$B$797,'Scoring sheet'!AD30,LOOKUP!$C$2:$C$797,'Scoring sheet'!AE30,LOOKUP!$D$2:$D$797,'Scoring sheet'!AF30)</f>
        <v>0</v>
      </c>
      <c r="AH30" s="24">
        <f t="shared" si="26"/>
        <v>0</v>
      </c>
      <c r="AI30" s="24">
        <f t="shared" si="3"/>
        <v>51</v>
      </c>
      <c r="AJ30" s="29" t="s">
        <v>77</v>
      </c>
      <c r="AK30" s="6"/>
      <c r="AL30" s="22"/>
      <c r="AM30" s="22"/>
      <c r="AN30" s="6">
        <f>SUMIFS(LOOKUP!$E$2:$E$797,LOOKUP!$A$2:$A$797,'Scoring sheet'!$C30,LOOKUP!$B$2:$B$797,'Scoring sheet'!AK30,LOOKUP!$C$2:$C$797,'Scoring sheet'!AL30,LOOKUP!$D$2:$D$797,'Scoring sheet'!AM30)</f>
        <v>0</v>
      </c>
      <c r="AO30" s="24">
        <f t="shared" si="27"/>
        <v>0</v>
      </c>
      <c r="AP30" s="24">
        <f t="shared" si="4"/>
        <v>51</v>
      </c>
      <c r="AQ30" s="29" t="s">
        <v>77</v>
      </c>
      <c r="AR30" s="6"/>
      <c r="AS30" s="22"/>
      <c r="AT30" s="22"/>
      <c r="AU30" s="6">
        <f>SUMIFS(LOOKUP!$E$2:$E$797,LOOKUP!$A$2:$A$797,'Scoring sheet'!$C30,LOOKUP!$B$2:$B$797,'Scoring sheet'!AR30,LOOKUP!$C$2:$C$797,'Scoring sheet'!AS30,LOOKUP!$D$2:$D$797,'Scoring sheet'!AT30)</f>
        <v>0</v>
      </c>
      <c r="AV30" s="24">
        <f t="shared" si="28"/>
        <v>0</v>
      </c>
      <c r="AW30" s="24">
        <f t="shared" si="5"/>
        <v>51</v>
      </c>
      <c r="AX30" s="29" t="s">
        <v>77</v>
      </c>
      <c r="AY30" s="6"/>
      <c r="AZ30" s="22"/>
      <c r="BA30" s="22"/>
      <c r="BB30" s="6">
        <f>SUMIFS(LOOKUP!$E$2:$E$797,LOOKUP!$A$2:$A$797,'Scoring sheet'!$C30,LOOKUP!$B$2:$B$797,'Scoring sheet'!AY30,LOOKUP!$C$2:$C$797,'Scoring sheet'!AZ30,LOOKUP!$D$2:$D$797,'Scoring sheet'!BA30)</f>
        <v>0</v>
      </c>
      <c r="BC30" s="24">
        <f t="shared" si="29"/>
        <v>0</v>
      </c>
      <c r="BD30" s="24">
        <f t="shared" si="6"/>
        <v>51</v>
      </c>
      <c r="BE30" s="29" t="s">
        <v>77</v>
      </c>
      <c r="BF30" s="6"/>
      <c r="BG30" s="22"/>
      <c r="BH30" s="22"/>
      <c r="BI30" s="6">
        <f>SUMIFS(LOOKUP!$E$2:$E$797,LOOKUP!$A$2:$A$797,'Scoring sheet'!$C30,LOOKUP!$B$2:$B$797,'Scoring sheet'!BF30,LOOKUP!$C$2:$C$797,'Scoring sheet'!BG30,LOOKUP!$D$2:$D$797,'Scoring sheet'!BH30)</f>
        <v>0</v>
      </c>
      <c r="BJ30" s="24">
        <f t="shared" si="30"/>
        <v>0</v>
      </c>
      <c r="BK30" s="24">
        <f t="shared" si="7"/>
        <v>51</v>
      </c>
      <c r="BL30" s="29" t="s">
        <v>77</v>
      </c>
      <c r="BM30" s="6"/>
      <c r="BN30" s="22"/>
      <c r="BO30" s="22"/>
      <c r="BP30" s="6">
        <f>SUMIFS(LOOKUP!$E$2:$E$797,LOOKUP!$A$2:$A$797,'Scoring sheet'!$C30,LOOKUP!$B$2:$B$797,'Scoring sheet'!BM30,LOOKUP!$C$2:$C$797,'Scoring sheet'!BN30,LOOKUP!$D$2:$D$797,'Scoring sheet'!BO30)</f>
        <v>0</v>
      </c>
      <c r="BQ30" s="24">
        <f t="shared" si="31"/>
        <v>0</v>
      </c>
      <c r="BR30" s="24">
        <f t="shared" si="8"/>
        <v>51</v>
      </c>
      <c r="BS30" s="29" t="s">
        <v>77</v>
      </c>
      <c r="BT30" s="6"/>
      <c r="BU30" s="22"/>
      <c r="BV30" s="22"/>
      <c r="BW30" s="6">
        <f>SUMIFS(LOOKUP!$E$2:$E$797,LOOKUP!$A$2:$A$797,'Scoring sheet'!$C30,LOOKUP!$B$2:$B$797,'Scoring sheet'!BT30,LOOKUP!$C$2:$C$797,'Scoring sheet'!BU30,LOOKUP!$D$2:$D$797,'Scoring sheet'!BV30)</f>
        <v>0</v>
      </c>
      <c r="BX30" s="24">
        <f t="shared" si="32"/>
        <v>0</v>
      </c>
      <c r="BY30" s="24">
        <f t="shared" si="9"/>
        <v>51</v>
      </c>
      <c r="BZ30" s="29" t="s">
        <v>77</v>
      </c>
      <c r="CA30" s="6"/>
      <c r="CB30" s="22"/>
      <c r="CC30" s="22"/>
      <c r="CD30" s="6">
        <f>SUMIFS(LOOKUP!$E$2:$E$797,LOOKUP!$A$2:$A$797,'Scoring sheet'!$C30,LOOKUP!$B$2:$B$797,'Scoring sheet'!CA30,LOOKUP!$C$2:$C$797,'Scoring sheet'!CB30,LOOKUP!$D$2:$D$797,'Scoring sheet'!CC30)</f>
        <v>0</v>
      </c>
      <c r="CE30" s="24">
        <f t="shared" si="33"/>
        <v>0</v>
      </c>
      <c r="CF30" s="24">
        <f t="shared" si="10"/>
        <v>51</v>
      </c>
      <c r="CG30" s="29" t="s">
        <v>77</v>
      </c>
      <c r="CH30" s="6"/>
      <c r="CI30" s="22"/>
      <c r="CJ30" s="22"/>
      <c r="CK30" s="6">
        <f>SUMIFS(LOOKUP!$E$2:$E$797,LOOKUP!$A$2:$A$797,'Scoring sheet'!$C30,LOOKUP!$B$2:$B$797,'Scoring sheet'!CH30,LOOKUP!$C$2:$C$797,'Scoring sheet'!CI30,LOOKUP!$D$2:$D$797,'Scoring sheet'!CJ30)</f>
        <v>0</v>
      </c>
      <c r="CL30" s="24">
        <f t="shared" si="34"/>
        <v>0</v>
      </c>
      <c r="CM30" s="24">
        <f t="shared" si="11"/>
        <v>51</v>
      </c>
      <c r="CN30" s="29" t="s">
        <v>77</v>
      </c>
      <c r="CO30" s="6"/>
      <c r="CP30" s="22"/>
      <c r="CQ30" s="22"/>
      <c r="CR30" s="6">
        <f>SUMIFS(LOOKUP!$E$2:$E$797,LOOKUP!$A$2:$A$797,'Scoring sheet'!$C30,LOOKUP!$B$2:$B$797,'Scoring sheet'!CO30,LOOKUP!$C$2:$C$797,'Scoring sheet'!CP30,LOOKUP!$D$2:$D$797,'Scoring sheet'!CQ30)</f>
        <v>0</v>
      </c>
      <c r="CS30" s="24">
        <f t="shared" si="35"/>
        <v>0</v>
      </c>
      <c r="CT30" s="24">
        <f t="shared" si="12"/>
        <v>51</v>
      </c>
      <c r="CU30" s="29" t="s">
        <v>77</v>
      </c>
      <c r="CV30" s="6"/>
      <c r="CW30" s="22"/>
      <c r="CX30" s="22"/>
      <c r="CY30" s="6">
        <f>SUMIFS(LOOKUP!$E$2:$E$797,LOOKUP!$A$2:$A$797,'Scoring sheet'!$C30,LOOKUP!$B$2:$B$797,'Scoring sheet'!CV30,LOOKUP!$C$2:$C$797,'Scoring sheet'!CW30,LOOKUP!$D$2:$D$797,'Scoring sheet'!CX30)</f>
        <v>0</v>
      </c>
      <c r="CZ30" s="24">
        <f t="shared" si="36"/>
        <v>0</v>
      </c>
      <c r="DA30" s="24">
        <f t="shared" si="13"/>
        <v>51</v>
      </c>
      <c r="DB30" s="29" t="s">
        <v>77</v>
      </c>
      <c r="DC30" s="6"/>
      <c r="DD30" s="22"/>
      <c r="DE30" s="22"/>
      <c r="DF30" s="6">
        <f>SUMIFS(LOOKUP!$E$2:$E$797,LOOKUP!$A$2:$A$797,'Scoring sheet'!$C30,LOOKUP!$B$2:$B$797,'Scoring sheet'!DC30,LOOKUP!$C$2:$C$797,'Scoring sheet'!DD30,LOOKUP!$D$2:$D$797,'Scoring sheet'!DE30)</f>
        <v>0</v>
      </c>
      <c r="DG30" s="24">
        <f t="shared" si="37"/>
        <v>0</v>
      </c>
      <c r="DI30">
        <f t="shared" si="14"/>
        <v>0</v>
      </c>
      <c r="DJ30">
        <f t="shared" si="15"/>
        <v>5.5</v>
      </c>
      <c r="DK30">
        <f t="shared" si="16"/>
        <v>0</v>
      </c>
      <c r="DL30">
        <f t="shared" si="17"/>
        <v>0</v>
      </c>
      <c r="DM30">
        <f t="shared" si="18"/>
        <v>0</v>
      </c>
      <c r="DN30">
        <f t="shared" si="19"/>
        <v>0</v>
      </c>
      <c r="DO30">
        <f t="shared" si="20"/>
        <v>0</v>
      </c>
      <c r="DP30">
        <f t="shared" si="21"/>
        <v>0</v>
      </c>
      <c r="DQ30">
        <f t="shared" si="22"/>
        <v>0</v>
      </c>
      <c r="DR30">
        <f t="shared" si="38"/>
        <v>0</v>
      </c>
      <c r="DS30">
        <f t="shared" si="39"/>
        <v>0</v>
      </c>
      <c r="DT30">
        <f t="shared" si="40"/>
        <v>0</v>
      </c>
      <c r="DU30">
        <f t="shared" si="41"/>
        <v>0</v>
      </c>
      <c r="DV30">
        <f t="shared" si="42"/>
        <v>0</v>
      </c>
      <c r="DW30">
        <f t="shared" si="43"/>
        <v>0</v>
      </c>
      <c r="DY30">
        <f>SUM(LARGE(DI30:DR30,{1,2,3}))</f>
        <v>5.5</v>
      </c>
      <c r="DZ30">
        <f>SUM(LARGE(DI30:DR30,{1,2}))</f>
        <v>5.5</v>
      </c>
      <c r="EA30">
        <f>SUM(LARGE(DI30:DR30,{1}))</f>
        <v>5.5</v>
      </c>
      <c r="EB30">
        <f t="shared" si="44"/>
        <v>5.5</v>
      </c>
      <c r="EC30">
        <f t="shared" si="45"/>
        <v>5.5</v>
      </c>
      <c r="ED30">
        <f t="shared" si="46"/>
        <v>50.5</v>
      </c>
      <c r="EE30">
        <f>SUMIFS(LOOKUP!$G$2:$G$797,LOOKUP!$A$2:$A$797,'Scoring sheet'!$C30,LOOKUP!$E$2:$E$797,'Scoring sheet'!ED30)</f>
        <v>57.5</v>
      </c>
      <c r="EF30">
        <f>SUMIFS(LOOKUP!$B$2:$B$797,LOOKUP!$A$2:$A$797,'Scoring sheet'!$C30,LOOKUP!$E$2:$E$797,'Scoring sheet'!ED30)</f>
        <v>2.5</v>
      </c>
      <c r="EG30">
        <f>SUMIFS(LOOKUP!$C$2:$C$797,LOOKUP!$A$2:$A$797,'Scoring sheet'!$C30,LOOKUP!$E$2:$E$797,'Scoring sheet'!ED30)</f>
        <v>52</v>
      </c>
      <c r="EH30">
        <f>SUMIFS(LOOKUP!$F$2:$F$797,LOOKUP!$A$2:$A$797,'Scoring sheet'!$C30,LOOKUP!$E$2:$E$797,'Scoring sheet'!ED30)</f>
        <v>18</v>
      </c>
      <c r="EI30" t="str">
        <f>VLOOKUP(EH30,'Scoring points detail'!$H$222:$I$229,2,FALSE)</f>
        <v>18m</v>
      </c>
      <c r="EK30">
        <f t="shared" si="47"/>
        <v>-0.5</v>
      </c>
    </row>
    <row r="31" spans="1:141" x14ac:dyDescent="0.25">
      <c r="A31" t="s">
        <v>87</v>
      </c>
      <c r="B31" t="s">
        <v>21</v>
      </c>
      <c r="C31" t="s">
        <v>17</v>
      </c>
      <c r="D31" s="36">
        <v>2</v>
      </c>
      <c r="E31" s="36">
        <v>52</v>
      </c>
      <c r="F31" s="36" t="s">
        <v>121</v>
      </c>
      <c r="G31" s="37">
        <f>SUMIFS(LOOKUP!$E$2:$E$797,LOOKUP!$A$2:$A$797,'Scoring sheet'!$C31,LOOKUP!$B$2:$B$797,'Scoring sheet'!D31,LOOKUP!$C$2:$C$797,'Scoring sheet'!E31,LOOKUP!$D$2:$D$797,'Scoring sheet'!F31)</f>
        <v>50</v>
      </c>
      <c r="H31" s="29" t="s">
        <v>76</v>
      </c>
      <c r="I31" s="22">
        <v>2.5</v>
      </c>
      <c r="J31" s="22">
        <v>52</v>
      </c>
      <c r="K31" s="22" t="s">
        <v>121</v>
      </c>
      <c r="L31" s="6">
        <f>SUMIFS(LOOKUP!$E$2:$E$797,LOOKUP!$A$2:$A$797,'Scoring sheet'!$C31,LOOKUP!$B$2:$B$797,'Scoring sheet'!I31,LOOKUP!$C$2:$C$797,'Scoring sheet'!J31,LOOKUP!$D$2:$D$797,'Scoring sheet'!K31)</f>
        <v>50.5</v>
      </c>
      <c r="M31" s="24">
        <f t="shared" si="23"/>
        <v>6.5</v>
      </c>
      <c r="N31" s="24">
        <f t="shared" si="0"/>
        <v>50.25</v>
      </c>
      <c r="O31" s="29" t="s">
        <v>76</v>
      </c>
      <c r="P31" s="6">
        <v>2.5</v>
      </c>
      <c r="Q31" s="22">
        <v>52</v>
      </c>
      <c r="R31" s="22" t="s">
        <v>121</v>
      </c>
      <c r="S31" s="6">
        <f>SUMIFS(LOOKUP!$E$2:$E$797,LOOKUP!$A$2:$A$797,'Scoring sheet'!$C31,LOOKUP!$B$2:$B$797,'Scoring sheet'!P31,LOOKUP!$C$2:$C$797,'Scoring sheet'!Q31,LOOKUP!$D$2:$D$797,'Scoring sheet'!R31)</f>
        <v>50.5</v>
      </c>
      <c r="T31" s="24">
        <f t="shared" si="24"/>
        <v>6.25</v>
      </c>
      <c r="U31" s="24">
        <f t="shared" si="1"/>
        <v>50.375</v>
      </c>
      <c r="V31" s="29" t="s">
        <v>76</v>
      </c>
      <c r="W31" s="6">
        <v>4</v>
      </c>
      <c r="X31" s="22">
        <v>49</v>
      </c>
      <c r="Y31" s="22" t="s">
        <v>121</v>
      </c>
      <c r="Z31" s="6">
        <f>SUMIFS(LOOKUP!$E$2:$E$797,LOOKUP!$A$2:$A$797,'Scoring sheet'!$C31,LOOKUP!$B$2:$B$797,'Scoring sheet'!W31,LOOKUP!$C$2:$C$797,'Scoring sheet'!X31,LOOKUP!$D$2:$D$797,'Scoring sheet'!Y31)</f>
        <v>46</v>
      </c>
      <c r="AA31" s="24">
        <f t="shared" si="25"/>
        <v>1.625</v>
      </c>
      <c r="AB31" s="24">
        <f t="shared" si="2"/>
        <v>50.375</v>
      </c>
      <c r="AC31" s="29" t="s">
        <v>76</v>
      </c>
      <c r="AD31" s="6">
        <v>2</v>
      </c>
      <c r="AE31" s="22">
        <v>55</v>
      </c>
      <c r="AF31" s="22" t="s">
        <v>121</v>
      </c>
      <c r="AG31" s="6">
        <f>SUMIFS(LOOKUP!$E$2:$E$797,LOOKUP!$A$2:$A$797,'Scoring sheet'!$C31,LOOKUP!$B$2:$B$797,'Scoring sheet'!AD31,LOOKUP!$C$2:$C$797,'Scoring sheet'!AE31,LOOKUP!$D$2:$D$797,'Scoring sheet'!AF31)</f>
        <v>56</v>
      </c>
      <c r="AH31" s="24">
        <f t="shared" si="26"/>
        <v>11.625</v>
      </c>
      <c r="AI31" s="24">
        <f t="shared" si="3"/>
        <v>53.1875</v>
      </c>
      <c r="AJ31" s="29" t="s">
        <v>76</v>
      </c>
      <c r="AK31" s="6">
        <v>4</v>
      </c>
      <c r="AL31" s="22">
        <v>49</v>
      </c>
      <c r="AM31" s="22" t="s">
        <v>121</v>
      </c>
      <c r="AN31" s="6">
        <f>SUMIFS(LOOKUP!$E$2:$E$797,LOOKUP!$A$2:$A$797,'Scoring sheet'!$C31,LOOKUP!$B$2:$B$797,'Scoring sheet'!AK31,LOOKUP!$C$2:$C$797,'Scoring sheet'!AL31,LOOKUP!$D$2:$D$797,'Scoring sheet'!AM31)</f>
        <v>46</v>
      </c>
      <c r="AO31" s="24">
        <f t="shared" si="27"/>
        <v>-1.1875</v>
      </c>
      <c r="AP31" s="24">
        <f t="shared" si="4"/>
        <v>53.1875</v>
      </c>
      <c r="AQ31" s="29" t="s">
        <v>76</v>
      </c>
      <c r="AR31" s="6">
        <v>5.5</v>
      </c>
      <c r="AS31" s="22">
        <v>52</v>
      </c>
      <c r="AT31" s="22" t="s">
        <v>121</v>
      </c>
      <c r="AU31" s="6">
        <f>SUMIFS(LOOKUP!$E$2:$E$797,LOOKUP!$A$2:$A$797,'Scoring sheet'!$C31,LOOKUP!$B$2:$B$797,'Scoring sheet'!AR31,LOOKUP!$C$2:$C$797,'Scoring sheet'!AS31,LOOKUP!$D$2:$D$797,'Scoring sheet'!AT31)</f>
        <v>53.5</v>
      </c>
      <c r="AV31" s="24">
        <f t="shared" si="28"/>
        <v>6.3125</v>
      </c>
      <c r="AW31" s="24">
        <f t="shared" si="5"/>
        <v>53.34375</v>
      </c>
      <c r="AX31" s="29" t="s">
        <v>77</v>
      </c>
      <c r="AY31" s="6"/>
      <c r="AZ31" s="22"/>
      <c r="BA31" s="22"/>
      <c r="BB31" s="6">
        <f>SUMIFS(LOOKUP!$E$2:$E$797,LOOKUP!$A$2:$A$797,'Scoring sheet'!$C31,LOOKUP!$B$2:$B$797,'Scoring sheet'!AY31,LOOKUP!$C$2:$C$797,'Scoring sheet'!AZ31,LOOKUP!$D$2:$D$797,'Scoring sheet'!BA31)</f>
        <v>0</v>
      </c>
      <c r="BC31" s="24">
        <f t="shared" si="29"/>
        <v>0</v>
      </c>
      <c r="BD31" s="24">
        <f t="shared" si="6"/>
        <v>53.34375</v>
      </c>
      <c r="BE31" s="29" t="s">
        <v>77</v>
      </c>
      <c r="BF31" s="6"/>
      <c r="BG31" s="22"/>
      <c r="BH31" s="22"/>
      <c r="BI31" s="6">
        <f>SUMIFS(LOOKUP!$E$2:$E$797,LOOKUP!$A$2:$A$797,'Scoring sheet'!$C31,LOOKUP!$B$2:$B$797,'Scoring sheet'!BF31,LOOKUP!$C$2:$C$797,'Scoring sheet'!BG31,LOOKUP!$D$2:$D$797,'Scoring sheet'!BH31)</f>
        <v>0</v>
      </c>
      <c r="BJ31" s="24">
        <f t="shared" si="30"/>
        <v>0</v>
      </c>
      <c r="BK31" s="24">
        <f t="shared" si="7"/>
        <v>53.34375</v>
      </c>
      <c r="BL31" s="29" t="s">
        <v>77</v>
      </c>
      <c r="BM31" s="6"/>
      <c r="BN31" s="22"/>
      <c r="BO31" s="22"/>
      <c r="BP31" s="6">
        <f>SUMIFS(LOOKUP!$E$2:$E$797,LOOKUP!$A$2:$A$797,'Scoring sheet'!$C31,LOOKUP!$B$2:$B$797,'Scoring sheet'!BM31,LOOKUP!$C$2:$C$797,'Scoring sheet'!BN31,LOOKUP!$D$2:$D$797,'Scoring sheet'!BO31)</f>
        <v>0</v>
      </c>
      <c r="BQ31" s="24">
        <f t="shared" si="31"/>
        <v>0</v>
      </c>
      <c r="BR31" s="24">
        <f t="shared" si="8"/>
        <v>53.34375</v>
      </c>
      <c r="BS31" s="29" t="s">
        <v>77</v>
      </c>
      <c r="BT31" s="6"/>
      <c r="BU31" s="22"/>
      <c r="BV31" s="22"/>
      <c r="BW31" s="6">
        <f>SUMIFS(LOOKUP!$E$2:$E$797,LOOKUP!$A$2:$A$797,'Scoring sheet'!$C31,LOOKUP!$B$2:$B$797,'Scoring sheet'!BT31,LOOKUP!$C$2:$C$797,'Scoring sheet'!BU31,LOOKUP!$D$2:$D$797,'Scoring sheet'!BV31)</f>
        <v>0</v>
      </c>
      <c r="BX31" s="24">
        <f t="shared" si="32"/>
        <v>0</v>
      </c>
      <c r="BY31" s="24">
        <f t="shared" si="9"/>
        <v>53.34375</v>
      </c>
      <c r="BZ31" s="29" t="s">
        <v>77</v>
      </c>
      <c r="CA31" s="6"/>
      <c r="CB31" s="22"/>
      <c r="CC31" s="22"/>
      <c r="CD31" s="6">
        <f>SUMIFS(LOOKUP!$E$2:$E$797,LOOKUP!$A$2:$A$797,'Scoring sheet'!$C31,LOOKUP!$B$2:$B$797,'Scoring sheet'!CA31,LOOKUP!$C$2:$C$797,'Scoring sheet'!CB31,LOOKUP!$D$2:$D$797,'Scoring sheet'!CC31)</f>
        <v>0</v>
      </c>
      <c r="CE31" s="24">
        <f t="shared" si="33"/>
        <v>0</v>
      </c>
      <c r="CF31" s="24">
        <f t="shared" si="10"/>
        <v>53.34375</v>
      </c>
      <c r="CG31" s="29" t="s">
        <v>77</v>
      </c>
      <c r="CH31" s="6"/>
      <c r="CI31" s="22"/>
      <c r="CJ31" s="22"/>
      <c r="CK31" s="6">
        <f>SUMIFS(LOOKUP!$E$2:$E$797,LOOKUP!$A$2:$A$797,'Scoring sheet'!$C31,LOOKUP!$B$2:$B$797,'Scoring sheet'!CH31,LOOKUP!$C$2:$C$797,'Scoring sheet'!CI31,LOOKUP!$D$2:$D$797,'Scoring sheet'!CJ31)</f>
        <v>0</v>
      </c>
      <c r="CL31" s="24">
        <f t="shared" si="34"/>
        <v>0</v>
      </c>
      <c r="CM31" s="24">
        <f t="shared" si="11"/>
        <v>53.34375</v>
      </c>
      <c r="CN31" s="29" t="s">
        <v>77</v>
      </c>
      <c r="CO31" s="6"/>
      <c r="CP31" s="22"/>
      <c r="CQ31" s="22"/>
      <c r="CR31" s="6">
        <f>SUMIFS(LOOKUP!$E$2:$E$797,LOOKUP!$A$2:$A$797,'Scoring sheet'!$C31,LOOKUP!$B$2:$B$797,'Scoring sheet'!CO31,LOOKUP!$C$2:$C$797,'Scoring sheet'!CP31,LOOKUP!$D$2:$D$797,'Scoring sheet'!CQ31)</f>
        <v>0</v>
      </c>
      <c r="CS31" s="24">
        <f t="shared" si="35"/>
        <v>0</v>
      </c>
      <c r="CT31" s="24">
        <f t="shared" si="12"/>
        <v>53.34375</v>
      </c>
      <c r="CU31" s="29" t="s">
        <v>77</v>
      </c>
      <c r="CV31" s="6"/>
      <c r="CW31" s="22"/>
      <c r="CX31" s="22"/>
      <c r="CY31" s="6">
        <f>SUMIFS(LOOKUP!$E$2:$E$797,LOOKUP!$A$2:$A$797,'Scoring sheet'!$C31,LOOKUP!$B$2:$B$797,'Scoring sheet'!CV31,LOOKUP!$C$2:$C$797,'Scoring sheet'!CW31,LOOKUP!$D$2:$D$797,'Scoring sheet'!CX31)</f>
        <v>0</v>
      </c>
      <c r="CZ31" s="24">
        <f t="shared" si="36"/>
        <v>0</v>
      </c>
      <c r="DA31" s="24">
        <f t="shared" si="13"/>
        <v>53.34375</v>
      </c>
      <c r="DB31" s="29" t="s">
        <v>77</v>
      </c>
      <c r="DC31" s="6"/>
      <c r="DD31" s="22"/>
      <c r="DE31" s="22"/>
      <c r="DF31" s="6">
        <f>SUMIFS(LOOKUP!$E$2:$E$797,LOOKUP!$A$2:$A$797,'Scoring sheet'!$C31,LOOKUP!$B$2:$B$797,'Scoring sheet'!DC31,LOOKUP!$C$2:$C$797,'Scoring sheet'!DD31,LOOKUP!$D$2:$D$797,'Scoring sheet'!DE31)</f>
        <v>0</v>
      </c>
      <c r="DG31" s="24">
        <f t="shared" si="37"/>
        <v>0</v>
      </c>
      <c r="DI31">
        <f t="shared" si="14"/>
        <v>6.5</v>
      </c>
      <c r="DJ31">
        <f t="shared" si="15"/>
        <v>6.25</v>
      </c>
      <c r="DK31">
        <f t="shared" si="16"/>
        <v>1.625</v>
      </c>
      <c r="DL31">
        <f t="shared" si="17"/>
        <v>11.625</v>
      </c>
      <c r="DM31">
        <f t="shared" si="18"/>
        <v>-1.1875</v>
      </c>
      <c r="DN31">
        <f t="shared" si="19"/>
        <v>6.3125</v>
      </c>
      <c r="DO31">
        <f t="shared" si="20"/>
        <v>0</v>
      </c>
      <c r="DP31">
        <f t="shared" si="21"/>
        <v>0</v>
      </c>
      <c r="DQ31">
        <f t="shared" si="22"/>
        <v>0</v>
      </c>
      <c r="DR31">
        <f t="shared" si="38"/>
        <v>0</v>
      </c>
      <c r="DS31">
        <f t="shared" si="39"/>
        <v>0</v>
      </c>
      <c r="DT31">
        <f t="shared" si="40"/>
        <v>0</v>
      </c>
      <c r="DU31">
        <f t="shared" si="41"/>
        <v>0</v>
      </c>
      <c r="DV31">
        <f t="shared" si="42"/>
        <v>0</v>
      </c>
      <c r="DW31">
        <f t="shared" si="43"/>
        <v>0</v>
      </c>
      <c r="DY31">
        <f>SUM(LARGE(DI31:DR31,{1,2,3}))</f>
        <v>24.4375</v>
      </c>
      <c r="DZ31">
        <f>SUM(LARGE(DI31:DR31,{1,2}))</f>
        <v>18.125</v>
      </c>
      <c r="EA31">
        <f>SUM(LARGE(DI31:DR31,{1}))</f>
        <v>11.625</v>
      </c>
      <c r="EB31">
        <f t="shared" si="44"/>
        <v>31.125</v>
      </c>
      <c r="EC31">
        <f t="shared" si="45"/>
        <v>11.625</v>
      </c>
      <c r="ED31">
        <f t="shared" si="46"/>
        <v>56</v>
      </c>
      <c r="EE31">
        <f>SUMIFS(LOOKUP!$G$2:$G$797,LOOKUP!$A$2:$A$797,'Scoring sheet'!$C31,LOOKUP!$E$2:$E$797,'Scoring sheet'!ED31)</f>
        <v>52</v>
      </c>
      <c r="EF31">
        <f>SUMIFS(LOOKUP!$B$2:$B$797,LOOKUP!$A$2:$A$797,'Scoring sheet'!$C31,LOOKUP!$E$2:$E$797,'Scoring sheet'!ED31)</f>
        <v>2</v>
      </c>
      <c r="EG31">
        <f>SUMIFS(LOOKUP!$C$2:$C$797,LOOKUP!$A$2:$A$797,'Scoring sheet'!$C31,LOOKUP!$E$2:$E$797,'Scoring sheet'!ED31)</f>
        <v>55</v>
      </c>
      <c r="EH31">
        <f>SUMIFS(LOOKUP!$F$2:$F$797,LOOKUP!$A$2:$A$797,'Scoring sheet'!$C31,LOOKUP!$E$2:$E$797,'Scoring sheet'!ED31)</f>
        <v>18</v>
      </c>
      <c r="EI31" t="str">
        <f>VLOOKUP(EH31,'Scoring points detail'!$H$222:$I$229,2,FALSE)</f>
        <v>18m</v>
      </c>
      <c r="EK31">
        <f t="shared" si="47"/>
        <v>6</v>
      </c>
    </row>
    <row r="32" spans="1:141" x14ac:dyDescent="0.25">
      <c r="A32" t="s">
        <v>88</v>
      </c>
      <c r="B32" t="s">
        <v>21</v>
      </c>
      <c r="C32" t="s">
        <v>16</v>
      </c>
      <c r="D32" s="36">
        <v>5</v>
      </c>
      <c r="E32" s="36">
        <v>34</v>
      </c>
      <c r="F32" s="36" t="s">
        <v>121</v>
      </c>
      <c r="G32" s="37">
        <f>SUMIFS(LOOKUP!$E$2:$E$797,LOOKUP!$A$2:$A$797,'Scoring sheet'!$C32,LOOKUP!$B$2:$B$797,'Scoring sheet'!D32,LOOKUP!$C$2:$C$797,'Scoring sheet'!E32,LOOKUP!$D$2:$D$797,'Scoring sheet'!F32)</f>
        <v>17</v>
      </c>
      <c r="H32" s="29" t="s">
        <v>76</v>
      </c>
      <c r="I32" s="22">
        <v>2</v>
      </c>
      <c r="J32" s="22">
        <v>37</v>
      </c>
      <c r="K32" s="22" t="s">
        <v>121</v>
      </c>
      <c r="L32" s="6">
        <f>SUMIFS(LOOKUP!$E$2:$E$797,LOOKUP!$A$2:$A$797,'Scoring sheet'!$C32,LOOKUP!$B$2:$B$797,'Scoring sheet'!I32,LOOKUP!$C$2:$C$797,'Scoring sheet'!J32,LOOKUP!$D$2:$D$797,'Scoring sheet'!K32)</f>
        <v>20</v>
      </c>
      <c r="M32" s="24">
        <f t="shared" si="23"/>
        <v>9</v>
      </c>
      <c r="N32" s="24">
        <f t="shared" si="0"/>
        <v>18.5</v>
      </c>
      <c r="O32" s="29" t="s">
        <v>76</v>
      </c>
      <c r="P32" s="6">
        <v>3</v>
      </c>
      <c r="Q32" s="22">
        <v>34</v>
      </c>
      <c r="R32" s="22" t="s">
        <v>121</v>
      </c>
      <c r="S32" s="6">
        <f>SUMIFS(LOOKUP!$E$2:$E$797,LOOKUP!$A$2:$A$797,'Scoring sheet'!$C32,LOOKUP!$B$2:$B$797,'Scoring sheet'!P32,LOOKUP!$C$2:$C$797,'Scoring sheet'!Q32,LOOKUP!$D$2:$D$797,'Scoring sheet'!R32)</f>
        <v>15</v>
      </c>
      <c r="T32" s="24">
        <f t="shared" si="24"/>
        <v>2.5</v>
      </c>
      <c r="U32" s="24">
        <f t="shared" si="1"/>
        <v>18.5</v>
      </c>
      <c r="V32" s="29" t="s">
        <v>76</v>
      </c>
      <c r="W32" s="6">
        <v>1.5</v>
      </c>
      <c r="X32" s="22">
        <v>37</v>
      </c>
      <c r="Y32" s="22" t="s">
        <v>121</v>
      </c>
      <c r="Z32" s="6">
        <f>SUMIFS(LOOKUP!$E$2:$E$797,LOOKUP!$A$2:$A$797,'Scoring sheet'!$C32,LOOKUP!$B$2:$B$797,'Scoring sheet'!W32,LOOKUP!$C$2:$C$797,'Scoring sheet'!X32,LOOKUP!$D$2:$D$797,'Scoring sheet'!Y32)</f>
        <v>19.5</v>
      </c>
      <c r="AA32" s="24">
        <f t="shared" si="25"/>
        <v>7</v>
      </c>
      <c r="AB32" s="24">
        <f t="shared" si="2"/>
        <v>19</v>
      </c>
      <c r="AC32" s="29" t="s">
        <v>76</v>
      </c>
      <c r="AD32" s="6">
        <v>5</v>
      </c>
      <c r="AE32" s="22">
        <v>37</v>
      </c>
      <c r="AF32" s="22" t="s">
        <v>121</v>
      </c>
      <c r="AG32" s="6">
        <f>SUMIFS(LOOKUP!$E$2:$E$797,LOOKUP!$A$2:$A$797,'Scoring sheet'!$C32,LOOKUP!$B$2:$B$797,'Scoring sheet'!AD32,LOOKUP!$C$2:$C$797,'Scoring sheet'!AE32,LOOKUP!$D$2:$D$797,'Scoring sheet'!AF32)</f>
        <v>23</v>
      </c>
      <c r="AH32" s="24">
        <f t="shared" si="26"/>
        <v>10</v>
      </c>
      <c r="AI32" s="24">
        <f t="shared" si="3"/>
        <v>21</v>
      </c>
      <c r="AJ32" s="29" t="s">
        <v>76</v>
      </c>
      <c r="AK32" s="6">
        <v>4</v>
      </c>
      <c r="AL32" s="22">
        <v>37</v>
      </c>
      <c r="AM32" s="22" t="s">
        <v>121</v>
      </c>
      <c r="AN32" s="6">
        <f>SUMIFS(LOOKUP!$E$2:$E$797,LOOKUP!$A$2:$A$797,'Scoring sheet'!$C32,LOOKUP!$B$2:$B$797,'Scoring sheet'!AK32,LOOKUP!$C$2:$C$797,'Scoring sheet'!AL32,LOOKUP!$D$2:$D$797,'Scoring sheet'!AM32)</f>
        <v>22</v>
      </c>
      <c r="AO32" s="24">
        <f t="shared" si="27"/>
        <v>7</v>
      </c>
      <c r="AP32" s="24">
        <f t="shared" si="4"/>
        <v>21.5</v>
      </c>
      <c r="AQ32" s="29" t="s">
        <v>77</v>
      </c>
      <c r="AR32" s="6"/>
      <c r="AS32" s="22"/>
      <c r="AT32" s="22"/>
      <c r="AU32" s="6">
        <f>SUMIFS(LOOKUP!$E$2:$E$797,LOOKUP!$A$2:$A$797,'Scoring sheet'!$C32,LOOKUP!$B$2:$B$797,'Scoring sheet'!AR32,LOOKUP!$C$2:$C$797,'Scoring sheet'!AS32,LOOKUP!$D$2:$D$797,'Scoring sheet'!AT32)</f>
        <v>0</v>
      </c>
      <c r="AV32" s="24">
        <f t="shared" si="28"/>
        <v>0</v>
      </c>
      <c r="AW32" s="24">
        <f t="shared" si="5"/>
        <v>21.5</v>
      </c>
      <c r="AX32" s="29" t="s">
        <v>77</v>
      </c>
      <c r="AY32" s="6"/>
      <c r="AZ32" s="22"/>
      <c r="BA32" s="22"/>
      <c r="BB32" s="6">
        <f>SUMIFS(LOOKUP!$E$2:$E$797,LOOKUP!$A$2:$A$797,'Scoring sheet'!$C32,LOOKUP!$B$2:$B$797,'Scoring sheet'!AY32,LOOKUP!$C$2:$C$797,'Scoring sheet'!AZ32,LOOKUP!$D$2:$D$797,'Scoring sheet'!BA32)</f>
        <v>0</v>
      </c>
      <c r="BC32" s="24">
        <f t="shared" si="29"/>
        <v>0</v>
      </c>
      <c r="BD32" s="24">
        <f t="shared" si="6"/>
        <v>21.5</v>
      </c>
      <c r="BE32" s="29" t="s">
        <v>77</v>
      </c>
      <c r="BF32" s="6"/>
      <c r="BG32" s="22"/>
      <c r="BH32" s="22"/>
      <c r="BI32" s="6">
        <f>SUMIFS(LOOKUP!$E$2:$E$797,LOOKUP!$A$2:$A$797,'Scoring sheet'!$C32,LOOKUP!$B$2:$B$797,'Scoring sheet'!BF32,LOOKUP!$C$2:$C$797,'Scoring sheet'!BG32,LOOKUP!$D$2:$D$797,'Scoring sheet'!BH32)</f>
        <v>0</v>
      </c>
      <c r="BJ32" s="24">
        <f t="shared" si="30"/>
        <v>0</v>
      </c>
      <c r="BK32" s="24">
        <f t="shared" si="7"/>
        <v>21.5</v>
      </c>
      <c r="BL32" s="29" t="s">
        <v>77</v>
      </c>
      <c r="BM32" s="6"/>
      <c r="BN32" s="22"/>
      <c r="BO32" s="22"/>
      <c r="BP32" s="6">
        <f>SUMIFS(LOOKUP!$E$2:$E$797,LOOKUP!$A$2:$A$797,'Scoring sheet'!$C32,LOOKUP!$B$2:$B$797,'Scoring sheet'!BM32,LOOKUP!$C$2:$C$797,'Scoring sheet'!BN32,LOOKUP!$D$2:$D$797,'Scoring sheet'!BO32)</f>
        <v>0</v>
      </c>
      <c r="BQ32" s="24">
        <f t="shared" si="31"/>
        <v>0</v>
      </c>
      <c r="BR32" s="24">
        <f t="shared" si="8"/>
        <v>21.5</v>
      </c>
      <c r="BS32" s="29" t="s">
        <v>77</v>
      </c>
      <c r="BT32" s="6"/>
      <c r="BU32" s="22"/>
      <c r="BV32" s="22"/>
      <c r="BW32" s="6">
        <f>SUMIFS(LOOKUP!$E$2:$E$797,LOOKUP!$A$2:$A$797,'Scoring sheet'!$C32,LOOKUP!$B$2:$B$797,'Scoring sheet'!BT32,LOOKUP!$C$2:$C$797,'Scoring sheet'!BU32,LOOKUP!$D$2:$D$797,'Scoring sheet'!BV32)</f>
        <v>0</v>
      </c>
      <c r="BX32" s="24">
        <f t="shared" si="32"/>
        <v>0</v>
      </c>
      <c r="BY32" s="24">
        <f t="shared" si="9"/>
        <v>21.5</v>
      </c>
      <c r="BZ32" s="29" t="s">
        <v>77</v>
      </c>
      <c r="CA32" s="6"/>
      <c r="CB32" s="22"/>
      <c r="CC32" s="22"/>
      <c r="CD32" s="6">
        <f>SUMIFS(LOOKUP!$E$2:$E$797,LOOKUP!$A$2:$A$797,'Scoring sheet'!$C32,LOOKUP!$B$2:$B$797,'Scoring sheet'!CA32,LOOKUP!$C$2:$C$797,'Scoring sheet'!CB32,LOOKUP!$D$2:$D$797,'Scoring sheet'!CC32)</f>
        <v>0</v>
      </c>
      <c r="CE32" s="24">
        <f t="shared" si="33"/>
        <v>0</v>
      </c>
      <c r="CF32" s="24">
        <f t="shared" si="10"/>
        <v>21.5</v>
      </c>
      <c r="CG32" s="29" t="s">
        <v>77</v>
      </c>
      <c r="CH32" s="6"/>
      <c r="CI32" s="22"/>
      <c r="CJ32" s="22"/>
      <c r="CK32" s="6">
        <f>SUMIFS(LOOKUP!$E$2:$E$797,LOOKUP!$A$2:$A$797,'Scoring sheet'!$C32,LOOKUP!$B$2:$B$797,'Scoring sheet'!CH32,LOOKUP!$C$2:$C$797,'Scoring sheet'!CI32,LOOKUP!$D$2:$D$797,'Scoring sheet'!CJ32)</f>
        <v>0</v>
      </c>
      <c r="CL32" s="24">
        <f t="shared" si="34"/>
        <v>0</v>
      </c>
      <c r="CM32" s="24">
        <f t="shared" si="11"/>
        <v>21.5</v>
      </c>
      <c r="CN32" s="29" t="s">
        <v>77</v>
      </c>
      <c r="CO32" s="6"/>
      <c r="CP32" s="22"/>
      <c r="CQ32" s="22"/>
      <c r="CR32" s="6">
        <f>SUMIFS(LOOKUP!$E$2:$E$797,LOOKUP!$A$2:$A$797,'Scoring sheet'!$C32,LOOKUP!$B$2:$B$797,'Scoring sheet'!CO32,LOOKUP!$C$2:$C$797,'Scoring sheet'!CP32,LOOKUP!$D$2:$D$797,'Scoring sheet'!CQ32)</f>
        <v>0</v>
      </c>
      <c r="CS32" s="24">
        <f t="shared" si="35"/>
        <v>0</v>
      </c>
      <c r="CT32" s="24">
        <f t="shared" si="12"/>
        <v>21.5</v>
      </c>
      <c r="CU32" s="29" t="s">
        <v>77</v>
      </c>
      <c r="CV32" s="6"/>
      <c r="CW32" s="22"/>
      <c r="CX32" s="22"/>
      <c r="CY32" s="6">
        <f>SUMIFS(LOOKUP!$E$2:$E$797,LOOKUP!$A$2:$A$797,'Scoring sheet'!$C32,LOOKUP!$B$2:$B$797,'Scoring sheet'!CV32,LOOKUP!$C$2:$C$797,'Scoring sheet'!CW32,LOOKUP!$D$2:$D$797,'Scoring sheet'!CX32)</f>
        <v>0</v>
      </c>
      <c r="CZ32" s="24">
        <f t="shared" si="36"/>
        <v>0</v>
      </c>
      <c r="DA32" s="24">
        <f t="shared" si="13"/>
        <v>21.5</v>
      </c>
      <c r="DB32" s="29" t="s">
        <v>77</v>
      </c>
      <c r="DC32" s="6"/>
      <c r="DD32" s="22"/>
      <c r="DE32" s="22"/>
      <c r="DF32" s="6">
        <f>SUMIFS(LOOKUP!$E$2:$E$797,LOOKUP!$A$2:$A$797,'Scoring sheet'!$C32,LOOKUP!$B$2:$B$797,'Scoring sheet'!DC32,LOOKUP!$C$2:$C$797,'Scoring sheet'!DD32,LOOKUP!$D$2:$D$797,'Scoring sheet'!DE32)</f>
        <v>0</v>
      </c>
      <c r="DG32" s="24">
        <f t="shared" si="37"/>
        <v>0</v>
      </c>
      <c r="DI32">
        <f t="shared" si="14"/>
        <v>9</v>
      </c>
      <c r="DJ32">
        <f t="shared" si="15"/>
        <v>2.5</v>
      </c>
      <c r="DK32">
        <f t="shared" si="16"/>
        <v>7</v>
      </c>
      <c r="DL32">
        <f t="shared" si="17"/>
        <v>10</v>
      </c>
      <c r="DM32">
        <f t="shared" si="18"/>
        <v>7</v>
      </c>
      <c r="DN32">
        <f t="shared" si="19"/>
        <v>0</v>
      </c>
      <c r="DO32">
        <f t="shared" si="20"/>
        <v>0</v>
      </c>
      <c r="DP32">
        <f t="shared" si="21"/>
        <v>0</v>
      </c>
      <c r="DQ32">
        <f t="shared" si="22"/>
        <v>0</v>
      </c>
      <c r="DR32">
        <f t="shared" si="38"/>
        <v>0</v>
      </c>
      <c r="DS32">
        <f t="shared" si="39"/>
        <v>0</v>
      </c>
      <c r="DT32">
        <f t="shared" si="40"/>
        <v>0</v>
      </c>
      <c r="DU32">
        <f t="shared" si="41"/>
        <v>0</v>
      </c>
      <c r="DV32">
        <f t="shared" si="42"/>
        <v>0</v>
      </c>
      <c r="DW32">
        <f t="shared" si="43"/>
        <v>0</v>
      </c>
      <c r="DY32">
        <f>SUM(LARGE(DI32:DR32,{1,2,3}))</f>
        <v>26</v>
      </c>
      <c r="DZ32">
        <f>SUM(LARGE(DI32:DR32,{1,2}))</f>
        <v>19</v>
      </c>
      <c r="EA32">
        <f>SUM(LARGE(DI32:DR32,{1}))</f>
        <v>10</v>
      </c>
      <c r="EB32">
        <f t="shared" si="44"/>
        <v>35.5</v>
      </c>
      <c r="EC32">
        <f t="shared" si="45"/>
        <v>10</v>
      </c>
      <c r="ED32">
        <f t="shared" si="46"/>
        <v>23</v>
      </c>
      <c r="EE32">
        <f>SUMIFS(LOOKUP!$G$2:$G$797,LOOKUP!$A$2:$A$797,'Scoring sheet'!$C32,LOOKUP!$E$2:$E$797,'Scoring sheet'!ED32)</f>
        <v>85</v>
      </c>
      <c r="EF32">
        <f>SUMIFS(LOOKUP!$B$2:$B$797,LOOKUP!$A$2:$A$797,'Scoring sheet'!$C32,LOOKUP!$E$2:$E$797,'Scoring sheet'!ED32)</f>
        <v>5</v>
      </c>
      <c r="EG32">
        <f>SUMIFS(LOOKUP!$C$2:$C$797,LOOKUP!$A$2:$A$797,'Scoring sheet'!$C32,LOOKUP!$E$2:$E$797,'Scoring sheet'!ED32)</f>
        <v>37</v>
      </c>
      <c r="EH32">
        <f>SUMIFS(LOOKUP!$F$2:$F$797,LOOKUP!$A$2:$A$797,'Scoring sheet'!$C32,LOOKUP!$E$2:$E$797,'Scoring sheet'!ED32)</f>
        <v>18</v>
      </c>
      <c r="EI32" t="str">
        <f>VLOOKUP(EH32,'Scoring points detail'!$H$222:$I$229,2,FALSE)</f>
        <v>18m</v>
      </c>
      <c r="EK32">
        <f t="shared" si="47"/>
        <v>6</v>
      </c>
    </row>
    <row r="33" spans="1:141" x14ac:dyDescent="0.25">
      <c r="A33" t="s">
        <v>89</v>
      </c>
      <c r="B33" t="s">
        <v>21</v>
      </c>
      <c r="C33" t="s">
        <v>17</v>
      </c>
      <c r="D33" s="36">
        <v>4</v>
      </c>
      <c r="E33" s="36">
        <v>55</v>
      </c>
      <c r="F33" s="36" t="s">
        <v>9</v>
      </c>
      <c r="G33" s="37">
        <f>SUMIFS(LOOKUP!$E$2:$E$797,LOOKUP!$A$2:$A$797,'Scoring sheet'!$C33,LOOKUP!$B$2:$B$797,'Scoring sheet'!D33,LOOKUP!$C$2:$C$797,'Scoring sheet'!E33,LOOKUP!$D$2:$D$797,'Scoring sheet'!F33)</f>
        <v>70</v>
      </c>
      <c r="H33" s="29" t="s">
        <v>76</v>
      </c>
      <c r="I33" s="22">
        <v>4</v>
      </c>
      <c r="J33" s="22">
        <v>55</v>
      </c>
      <c r="K33" s="22" t="s">
        <v>8</v>
      </c>
      <c r="L33" s="6">
        <f>SUMIFS(LOOKUP!$E$2:$E$797,LOOKUP!$A$2:$A$797,'Scoring sheet'!$C33,LOOKUP!$B$2:$B$797,'Scoring sheet'!I33,LOOKUP!$C$2:$C$797,'Scoring sheet'!J33,LOOKUP!$D$2:$D$797,'Scoring sheet'!K33)</f>
        <v>64</v>
      </c>
      <c r="M33" s="24">
        <f t="shared" si="23"/>
        <v>0</v>
      </c>
      <c r="N33" s="24">
        <f t="shared" si="0"/>
        <v>70</v>
      </c>
      <c r="O33" s="29" t="s">
        <v>76</v>
      </c>
      <c r="P33" s="6">
        <v>3</v>
      </c>
      <c r="Q33" s="22">
        <v>55</v>
      </c>
      <c r="R33" s="22" t="s">
        <v>9</v>
      </c>
      <c r="S33" s="6">
        <f>SUMIFS(LOOKUP!$E$2:$E$797,LOOKUP!$A$2:$A$797,'Scoring sheet'!$C33,LOOKUP!$B$2:$B$797,'Scoring sheet'!P33,LOOKUP!$C$2:$C$797,'Scoring sheet'!Q33,LOOKUP!$D$2:$D$797,'Scoring sheet'!R33)</f>
        <v>69</v>
      </c>
      <c r="T33" s="24">
        <f t="shared" si="24"/>
        <v>5</v>
      </c>
      <c r="U33" s="24">
        <f t="shared" si="1"/>
        <v>70</v>
      </c>
      <c r="V33" s="29" t="s">
        <v>76</v>
      </c>
      <c r="W33" s="6">
        <v>2</v>
      </c>
      <c r="X33" s="22">
        <v>55</v>
      </c>
      <c r="Y33" s="22" t="s">
        <v>9</v>
      </c>
      <c r="Z33" s="6">
        <f>SUMIFS(LOOKUP!$E$2:$E$797,LOOKUP!$A$2:$A$797,'Scoring sheet'!$C33,LOOKUP!$B$2:$B$797,'Scoring sheet'!W33,LOOKUP!$C$2:$C$797,'Scoring sheet'!X33,LOOKUP!$D$2:$D$797,'Scoring sheet'!Y33)</f>
        <v>68</v>
      </c>
      <c r="AA33" s="24">
        <f t="shared" si="25"/>
        <v>4</v>
      </c>
      <c r="AB33" s="24">
        <f t="shared" si="2"/>
        <v>70</v>
      </c>
      <c r="AC33" s="29" t="s">
        <v>76</v>
      </c>
      <c r="AD33" s="6">
        <v>1</v>
      </c>
      <c r="AE33" s="22">
        <v>55</v>
      </c>
      <c r="AF33" s="22" t="s">
        <v>10</v>
      </c>
      <c r="AG33" s="6">
        <f>SUMIFS(LOOKUP!$E$2:$E$797,LOOKUP!$A$2:$A$797,'Scoring sheet'!$C33,LOOKUP!$B$2:$B$797,'Scoring sheet'!AD33,LOOKUP!$C$2:$C$797,'Scoring sheet'!AE33,LOOKUP!$D$2:$D$797,'Scoring sheet'!AF33)</f>
        <v>73</v>
      </c>
      <c r="AH33" s="24">
        <f t="shared" si="26"/>
        <v>9</v>
      </c>
      <c r="AI33" s="24">
        <f t="shared" si="3"/>
        <v>71.5</v>
      </c>
      <c r="AJ33" s="29" t="s">
        <v>76</v>
      </c>
      <c r="AK33" s="6">
        <v>3</v>
      </c>
      <c r="AL33" s="22">
        <v>55</v>
      </c>
      <c r="AM33" s="22" t="s">
        <v>9</v>
      </c>
      <c r="AN33" s="6">
        <f>SUMIFS(LOOKUP!$E$2:$E$797,LOOKUP!$A$2:$A$797,'Scoring sheet'!$C33,LOOKUP!$B$2:$B$797,'Scoring sheet'!AK33,LOOKUP!$C$2:$C$797,'Scoring sheet'!AL33,LOOKUP!$D$2:$D$797,'Scoring sheet'!AM33)</f>
        <v>69</v>
      </c>
      <c r="AO33" s="24">
        <f t="shared" si="27"/>
        <v>3.5</v>
      </c>
      <c r="AP33" s="24">
        <f t="shared" si="4"/>
        <v>71.5</v>
      </c>
      <c r="AQ33" s="29" t="s">
        <v>77</v>
      </c>
      <c r="AR33" s="6"/>
      <c r="AS33" s="22"/>
      <c r="AT33" s="22"/>
      <c r="AU33" s="6">
        <f>SUMIFS(LOOKUP!$E$2:$E$797,LOOKUP!$A$2:$A$797,'Scoring sheet'!$C33,LOOKUP!$B$2:$B$797,'Scoring sheet'!AR33,LOOKUP!$C$2:$C$797,'Scoring sheet'!AS33,LOOKUP!$D$2:$D$797,'Scoring sheet'!AT33)</f>
        <v>0</v>
      </c>
      <c r="AV33" s="24">
        <f t="shared" si="28"/>
        <v>0</v>
      </c>
      <c r="AW33" s="24">
        <f t="shared" si="5"/>
        <v>71.5</v>
      </c>
      <c r="AX33" s="29" t="s">
        <v>77</v>
      </c>
      <c r="AY33" s="6"/>
      <c r="AZ33" s="22"/>
      <c r="BA33" s="22"/>
      <c r="BB33" s="6">
        <f>SUMIFS(LOOKUP!$E$2:$E$797,LOOKUP!$A$2:$A$797,'Scoring sheet'!$C33,LOOKUP!$B$2:$B$797,'Scoring sheet'!AY33,LOOKUP!$C$2:$C$797,'Scoring sheet'!AZ33,LOOKUP!$D$2:$D$797,'Scoring sheet'!BA33)</f>
        <v>0</v>
      </c>
      <c r="BC33" s="24">
        <f t="shared" si="29"/>
        <v>0</v>
      </c>
      <c r="BD33" s="24">
        <f t="shared" si="6"/>
        <v>71.5</v>
      </c>
      <c r="BE33" s="29" t="s">
        <v>77</v>
      </c>
      <c r="BF33" s="6"/>
      <c r="BG33" s="22"/>
      <c r="BH33" s="22"/>
      <c r="BI33" s="6">
        <f>SUMIFS(LOOKUP!$E$2:$E$797,LOOKUP!$A$2:$A$797,'Scoring sheet'!$C33,LOOKUP!$B$2:$B$797,'Scoring sheet'!BF33,LOOKUP!$C$2:$C$797,'Scoring sheet'!BG33,LOOKUP!$D$2:$D$797,'Scoring sheet'!BH33)</f>
        <v>0</v>
      </c>
      <c r="BJ33" s="24">
        <f t="shared" si="30"/>
        <v>0</v>
      </c>
      <c r="BK33" s="24">
        <f t="shared" si="7"/>
        <v>71.5</v>
      </c>
      <c r="BL33" s="29" t="s">
        <v>77</v>
      </c>
      <c r="BM33" s="6"/>
      <c r="BN33" s="22"/>
      <c r="BO33" s="22"/>
      <c r="BP33" s="6">
        <f>SUMIFS(LOOKUP!$E$2:$E$797,LOOKUP!$A$2:$A$797,'Scoring sheet'!$C33,LOOKUP!$B$2:$B$797,'Scoring sheet'!BM33,LOOKUP!$C$2:$C$797,'Scoring sheet'!BN33,LOOKUP!$D$2:$D$797,'Scoring sheet'!BO33)</f>
        <v>0</v>
      </c>
      <c r="BQ33" s="24">
        <f t="shared" si="31"/>
        <v>0</v>
      </c>
      <c r="BR33" s="24">
        <f t="shared" si="8"/>
        <v>71.5</v>
      </c>
      <c r="BS33" s="29" t="s">
        <v>77</v>
      </c>
      <c r="BT33" s="6"/>
      <c r="BU33" s="22"/>
      <c r="BV33" s="22"/>
      <c r="BW33" s="6">
        <f>SUMIFS(LOOKUP!$E$2:$E$797,LOOKUP!$A$2:$A$797,'Scoring sheet'!$C33,LOOKUP!$B$2:$B$797,'Scoring sheet'!BT33,LOOKUP!$C$2:$C$797,'Scoring sheet'!BU33,LOOKUP!$D$2:$D$797,'Scoring sheet'!BV33)</f>
        <v>0</v>
      </c>
      <c r="BX33" s="24">
        <f t="shared" si="32"/>
        <v>0</v>
      </c>
      <c r="BY33" s="24">
        <f t="shared" si="9"/>
        <v>71.5</v>
      </c>
      <c r="BZ33" s="29" t="s">
        <v>77</v>
      </c>
      <c r="CA33" s="6"/>
      <c r="CB33" s="22"/>
      <c r="CC33" s="22"/>
      <c r="CD33" s="6">
        <f>SUMIFS(LOOKUP!$E$2:$E$797,LOOKUP!$A$2:$A$797,'Scoring sheet'!$C33,LOOKUP!$B$2:$B$797,'Scoring sheet'!CA33,LOOKUP!$C$2:$C$797,'Scoring sheet'!CB33,LOOKUP!$D$2:$D$797,'Scoring sheet'!CC33)</f>
        <v>0</v>
      </c>
      <c r="CE33" s="24">
        <f t="shared" si="33"/>
        <v>0</v>
      </c>
      <c r="CF33" s="24">
        <f t="shared" si="10"/>
        <v>71.5</v>
      </c>
      <c r="CG33" s="29" t="s">
        <v>77</v>
      </c>
      <c r="CH33" s="6"/>
      <c r="CI33" s="22"/>
      <c r="CJ33" s="22"/>
      <c r="CK33" s="6">
        <f>SUMIFS(LOOKUP!$E$2:$E$797,LOOKUP!$A$2:$A$797,'Scoring sheet'!$C33,LOOKUP!$B$2:$B$797,'Scoring sheet'!CH33,LOOKUP!$C$2:$C$797,'Scoring sheet'!CI33,LOOKUP!$D$2:$D$797,'Scoring sheet'!CJ33)</f>
        <v>0</v>
      </c>
      <c r="CL33" s="24">
        <f t="shared" si="34"/>
        <v>0</v>
      </c>
      <c r="CM33" s="24">
        <f t="shared" si="11"/>
        <v>71.5</v>
      </c>
      <c r="CN33" s="29" t="s">
        <v>77</v>
      </c>
      <c r="CO33" s="6"/>
      <c r="CP33" s="22"/>
      <c r="CQ33" s="22"/>
      <c r="CR33" s="6">
        <f>SUMIFS(LOOKUP!$E$2:$E$797,LOOKUP!$A$2:$A$797,'Scoring sheet'!$C33,LOOKUP!$B$2:$B$797,'Scoring sheet'!CO33,LOOKUP!$C$2:$C$797,'Scoring sheet'!CP33,LOOKUP!$D$2:$D$797,'Scoring sheet'!CQ33)</f>
        <v>0</v>
      </c>
      <c r="CS33" s="24">
        <f t="shared" si="35"/>
        <v>0</v>
      </c>
      <c r="CT33" s="24">
        <f t="shared" si="12"/>
        <v>71.5</v>
      </c>
      <c r="CU33" s="29" t="s">
        <v>77</v>
      </c>
      <c r="CV33" s="6"/>
      <c r="CW33" s="22"/>
      <c r="CX33" s="22"/>
      <c r="CY33" s="6">
        <f>SUMIFS(LOOKUP!$E$2:$E$797,LOOKUP!$A$2:$A$797,'Scoring sheet'!$C33,LOOKUP!$B$2:$B$797,'Scoring sheet'!CV33,LOOKUP!$C$2:$C$797,'Scoring sheet'!CW33,LOOKUP!$D$2:$D$797,'Scoring sheet'!CX33)</f>
        <v>0</v>
      </c>
      <c r="CZ33" s="24">
        <f t="shared" si="36"/>
        <v>0</v>
      </c>
      <c r="DA33" s="24">
        <f t="shared" si="13"/>
        <v>71.5</v>
      </c>
      <c r="DB33" s="29" t="s">
        <v>77</v>
      </c>
      <c r="DC33" s="6"/>
      <c r="DD33" s="22"/>
      <c r="DE33" s="22"/>
      <c r="DF33" s="6">
        <f>SUMIFS(LOOKUP!$E$2:$E$797,LOOKUP!$A$2:$A$797,'Scoring sheet'!$C33,LOOKUP!$B$2:$B$797,'Scoring sheet'!DC33,LOOKUP!$C$2:$C$797,'Scoring sheet'!DD33,LOOKUP!$D$2:$D$797,'Scoring sheet'!DE33)</f>
        <v>0</v>
      </c>
      <c r="DG33" s="24">
        <f t="shared" si="37"/>
        <v>0</v>
      </c>
      <c r="DI33">
        <f t="shared" si="14"/>
        <v>0</v>
      </c>
      <c r="DJ33">
        <f t="shared" si="15"/>
        <v>5</v>
      </c>
      <c r="DK33">
        <f t="shared" si="16"/>
        <v>4</v>
      </c>
      <c r="DL33">
        <f t="shared" si="17"/>
        <v>9</v>
      </c>
      <c r="DM33">
        <f t="shared" si="18"/>
        <v>3.5</v>
      </c>
      <c r="DN33">
        <f t="shared" si="19"/>
        <v>0</v>
      </c>
      <c r="DO33">
        <f t="shared" si="20"/>
        <v>0</v>
      </c>
      <c r="DP33">
        <f t="shared" si="21"/>
        <v>0</v>
      </c>
      <c r="DQ33">
        <f t="shared" si="22"/>
        <v>0</v>
      </c>
      <c r="DR33">
        <f t="shared" si="38"/>
        <v>0</v>
      </c>
      <c r="DS33">
        <f t="shared" si="39"/>
        <v>0</v>
      </c>
      <c r="DT33">
        <f t="shared" si="40"/>
        <v>0</v>
      </c>
      <c r="DU33">
        <f t="shared" si="41"/>
        <v>0</v>
      </c>
      <c r="DV33">
        <f t="shared" si="42"/>
        <v>0</v>
      </c>
      <c r="DW33">
        <f t="shared" si="43"/>
        <v>0</v>
      </c>
      <c r="DY33">
        <f>SUM(LARGE(DI33:DR33,{1,2,3}))</f>
        <v>18</v>
      </c>
      <c r="DZ33">
        <f>SUM(LARGE(DI33:DR33,{1,2}))</f>
        <v>14</v>
      </c>
      <c r="EA33">
        <f>SUM(LARGE(DI33:DR33,{1}))</f>
        <v>9</v>
      </c>
      <c r="EB33">
        <f t="shared" si="44"/>
        <v>21.5</v>
      </c>
      <c r="EC33">
        <f t="shared" si="45"/>
        <v>9</v>
      </c>
      <c r="ED33">
        <f t="shared" si="46"/>
        <v>73</v>
      </c>
      <c r="EE33">
        <f>SUMIFS(LOOKUP!$G$2:$G$797,LOOKUP!$A$2:$A$797,'Scoring sheet'!$C33,LOOKUP!$E$2:$E$797,'Scoring sheet'!ED33)</f>
        <v>35</v>
      </c>
      <c r="EF33">
        <f>SUMIFS(LOOKUP!$B$2:$B$797,LOOKUP!$A$2:$A$797,'Scoring sheet'!$C33,LOOKUP!$E$2:$E$797,'Scoring sheet'!ED33)</f>
        <v>1</v>
      </c>
      <c r="EG33">
        <f>SUMIFS(LOOKUP!$C$2:$C$797,LOOKUP!$A$2:$A$797,'Scoring sheet'!$C33,LOOKUP!$E$2:$E$797,'Scoring sheet'!ED33)</f>
        <v>55</v>
      </c>
      <c r="EH33">
        <f>SUMIFS(LOOKUP!$F$2:$F$797,LOOKUP!$A$2:$A$797,'Scoring sheet'!$C33,LOOKUP!$E$2:$E$797,'Scoring sheet'!ED33)</f>
        <v>13</v>
      </c>
      <c r="EI33" t="str">
        <f>VLOOKUP(EH33,'Scoring points detail'!$H$222:$I$229,2,FALSE)</f>
        <v>13m</v>
      </c>
      <c r="EK33">
        <f t="shared" si="47"/>
        <v>3</v>
      </c>
    </row>
    <row r="34" spans="1:141" x14ac:dyDescent="0.25">
      <c r="A34" t="s">
        <v>90</v>
      </c>
      <c r="B34" t="s">
        <v>21</v>
      </c>
      <c r="C34" t="s">
        <v>17</v>
      </c>
      <c r="D34" s="36">
        <v>2</v>
      </c>
      <c r="E34" s="36">
        <v>52</v>
      </c>
      <c r="F34" s="36" t="s">
        <v>121</v>
      </c>
      <c r="G34" s="37">
        <f>SUMIFS(LOOKUP!$E$2:$E$797,LOOKUP!$A$2:$A$797,'Scoring sheet'!$C34,LOOKUP!$B$2:$B$797,'Scoring sheet'!D34,LOOKUP!$C$2:$C$797,'Scoring sheet'!E34,LOOKUP!$D$2:$D$797,'Scoring sheet'!F34)</f>
        <v>50</v>
      </c>
      <c r="H34" s="29" t="s">
        <v>76</v>
      </c>
      <c r="I34" s="22">
        <v>2</v>
      </c>
      <c r="J34" s="22">
        <v>52</v>
      </c>
      <c r="K34" s="22" t="s">
        <v>121</v>
      </c>
      <c r="L34" s="6">
        <f>SUMIFS(LOOKUP!$E$2:$E$797,LOOKUP!$A$2:$A$797,'Scoring sheet'!$C34,LOOKUP!$B$2:$B$797,'Scoring sheet'!I34,LOOKUP!$C$2:$C$797,'Scoring sheet'!J34,LOOKUP!$D$2:$D$797,'Scoring sheet'!K34)</f>
        <v>50</v>
      </c>
      <c r="M34" s="24">
        <f t="shared" si="23"/>
        <v>6</v>
      </c>
      <c r="N34" s="24">
        <f t="shared" si="0"/>
        <v>50</v>
      </c>
      <c r="O34" s="29" t="s">
        <v>76</v>
      </c>
      <c r="P34" s="6">
        <v>3</v>
      </c>
      <c r="Q34" s="22">
        <v>52</v>
      </c>
      <c r="R34" s="22" t="s">
        <v>121</v>
      </c>
      <c r="S34" s="6">
        <f>SUMIFS(LOOKUP!$E$2:$E$797,LOOKUP!$A$2:$A$797,'Scoring sheet'!$C34,LOOKUP!$B$2:$B$797,'Scoring sheet'!P34,LOOKUP!$C$2:$C$797,'Scoring sheet'!Q34,LOOKUP!$D$2:$D$797,'Scoring sheet'!R34)</f>
        <v>51</v>
      </c>
      <c r="T34" s="24">
        <f t="shared" si="24"/>
        <v>7</v>
      </c>
      <c r="U34" s="24">
        <f t="shared" si="1"/>
        <v>50.5</v>
      </c>
      <c r="V34" s="29" t="s">
        <v>76</v>
      </c>
      <c r="W34" s="6">
        <v>1</v>
      </c>
      <c r="X34" s="22">
        <v>49</v>
      </c>
      <c r="Y34" s="22" t="s">
        <v>121</v>
      </c>
      <c r="Z34" s="6">
        <f>SUMIFS(LOOKUP!$E$2:$E$797,LOOKUP!$A$2:$A$797,'Scoring sheet'!$C34,LOOKUP!$B$2:$B$797,'Scoring sheet'!W34,LOOKUP!$C$2:$C$797,'Scoring sheet'!X34,LOOKUP!$D$2:$D$797,'Scoring sheet'!Y34)</f>
        <v>43</v>
      </c>
      <c r="AA34" s="24">
        <f t="shared" si="25"/>
        <v>-1.5</v>
      </c>
      <c r="AB34" s="24">
        <f t="shared" si="2"/>
        <v>50.5</v>
      </c>
      <c r="AC34" s="29" t="s">
        <v>76</v>
      </c>
      <c r="AD34" s="6">
        <v>2</v>
      </c>
      <c r="AE34" s="22">
        <v>52</v>
      </c>
      <c r="AF34" s="22" t="s">
        <v>121</v>
      </c>
      <c r="AG34" s="6">
        <f>SUMIFS(LOOKUP!$E$2:$E$797,LOOKUP!$A$2:$A$797,'Scoring sheet'!$C34,LOOKUP!$B$2:$B$797,'Scoring sheet'!AD34,LOOKUP!$C$2:$C$797,'Scoring sheet'!AE34,LOOKUP!$D$2:$D$797,'Scoring sheet'!AF34)</f>
        <v>50</v>
      </c>
      <c r="AH34" s="24">
        <f t="shared" si="26"/>
        <v>5.5</v>
      </c>
      <c r="AI34" s="24">
        <f t="shared" si="3"/>
        <v>50.5</v>
      </c>
      <c r="AJ34" s="29" t="s">
        <v>76</v>
      </c>
      <c r="AK34" s="6">
        <v>4</v>
      </c>
      <c r="AL34" s="22">
        <v>49</v>
      </c>
      <c r="AM34" s="22" t="s">
        <v>121</v>
      </c>
      <c r="AN34" s="6">
        <f>SUMIFS(LOOKUP!$E$2:$E$797,LOOKUP!$A$2:$A$797,'Scoring sheet'!$C34,LOOKUP!$B$2:$B$797,'Scoring sheet'!AK34,LOOKUP!$C$2:$C$797,'Scoring sheet'!AL34,LOOKUP!$D$2:$D$797,'Scoring sheet'!AM34)</f>
        <v>46</v>
      </c>
      <c r="AO34" s="24">
        <f t="shared" si="27"/>
        <v>1.5</v>
      </c>
      <c r="AP34" s="24">
        <f t="shared" si="4"/>
        <v>50.5</v>
      </c>
      <c r="AQ34" s="29" t="s">
        <v>76</v>
      </c>
      <c r="AR34" s="6">
        <v>3</v>
      </c>
      <c r="AS34" s="22">
        <v>52</v>
      </c>
      <c r="AT34" s="22" t="s">
        <v>121</v>
      </c>
      <c r="AU34" s="6">
        <f>SUMIFS(LOOKUP!$E$2:$E$797,LOOKUP!$A$2:$A$797,'Scoring sheet'!$C34,LOOKUP!$B$2:$B$797,'Scoring sheet'!AR34,LOOKUP!$C$2:$C$797,'Scoring sheet'!AS34,LOOKUP!$D$2:$D$797,'Scoring sheet'!AT34)</f>
        <v>51</v>
      </c>
      <c r="AV34" s="24">
        <f t="shared" si="28"/>
        <v>6.5</v>
      </c>
      <c r="AW34" s="24">
        <f t="shared" si="5"/>
        <v>50.75</v>
      </c>
      <c r="AX34" s="29" t="s">
        <v>77</v>
      </c>
      <c r="AY34" s="6"/>
      <c r="AZ34" s="22"/>
      <c r="BA34" s="22"/>
      <c r="BB34" s="6">
        <f>SUMIFS(LOOKUP!$E$2:$E$797,LOOKUP!$A$2:$A$797,'Scoring sheet'!$C34,LOOKUP!$B$2:$B$797,'Scoring sheet'!AY34,LOOKUP!$C$2:$C$797,'Scoring sheet'!AZ34,LOOKUP!$D$2:$D$797,'Scoring sheet'!BA34)</f>
        <v>0</v>
      </c>
      <c r="BC34" s="24">
        <f t="shared" si="29"/>
        <v>0</v>
      </c>
      <c r="BD34" s="24">
        <f t="shared" si="6"/>
        <v>50.75</v>
      </c>
      <c r="BE34" s="29" t="s">
        <v>77</v>
      </c>
      <c r="BF34" s="6"/>
      <c r="BG34" s="22"/>
      <c r="BH34" s="22"/>
      <c r="BI34" s="6">
        <f>SUMIFS(LOOKUP!$E$2:$E$797,LOOKUP!$A$2:$A$797,'Scoring sheet'!$C34,LOOKUP!$B$2:$B$797,'Scoring sheet'!BF34,LOOKUP!$C$2:$C$797,'Scoring sheet'!BG34,LOOKUP!$D$2:$D$797,'Scoring sheet'!BH34)</f>
        <v>0</v>
      </c>
      <c r="BJ34" s="24">
        <f t="shared" si="30"/>
        <v>0</v>
      </c>
      <c r="BK34" s="24">
        <f t="shared" si="7"/>
        <v>50.75</v>
      </c>
      <c r="BL34" s="29" t="s">
        <v>77</v>
      </c>
      <c r="BM34" s="6"/>
      <c r="BN34" s="22"/>
      <c r="BO34" s="22"/>
      <c r="BP34" s="6">
        <f>SUMIFS(LOOKUP!$E$2:$E$797,LOOKUP!$A$2:$A$797,'Scoring sheet'!$C34,LOOKUP!$B$2:$B$797,'Scoring sheet'!BM34,LOOKUP!$C$2:$C$797,'Scoring sheet'!BN34,LOOKUP!$D$2:$D$797,'Scoring sheet'!BO34)</f>
        <v>0</v>
      </c>
      <c r="BQ34" s="24">
        <f t="shared" si="31"/>
        <v>0</v>
      </c>
      <c r="BR34" s="24">
        <f t="shared" si="8"/>
        <v>50.75</v>
      </c>
      <c r="BS34" s="29" t="s">
        <v>77</v>
      </c>
      <c r="BT34" s="6"/>
      <c r="BU34" s="22"/>
      <c r="BV34" s="22"/>
      <c r="BW34" s="6">
        <f>SUMIFS(LOOKUP!$E$2:$E$797,LOOKUP!$A$2:$A$797,'Scoring sheet'!$C34,LOOKUP!$B$2:$B$797,'Scoring sheet'!BT34,LOOKUP!$C$2:$C$797,'Scoring sheet'!BU34,LOOKUP!$D$2:$D$797,'Scoring sheet'!BV34)</f>
        <v>0</v>
      </c>
      <c r="BX34" s="24">
        <f t="shared" si="32"/>
        <v>0</v>
      </c>
      <c r="BY34" s="24">
        <f t="shared" si="9"/>
        <v>50.75</v>
      </c>
      <c r="BZ34" s="29" t="s">
        <v>77</v>
      </c>
      <c r="CA34" s="6"/>
      <c r="CB34" s="22"/>
      <c r="CC34" s="22"/>
      <c r="CD34" s="6">
        <f>SUMIFS(LOOKUP!$E$2:$E$797,LOOKUP!$A$2:$A$797,'Scoring sheet'!$C34,LOOKUP!$B$2:$B$797,'Scoring sheet'!CA34,LOOKUP!$C$2:$C$797,'Scoring sheet'!CB34,LOOKUP!$D$2:$D$797,'Scoring sheet'!CC34)</f>
        <v>0</v>
      </c>
      <c r="CE34" s="24">
        <f t="shared" si="33"/>
        <v>0</v>
      </c>
      <c r="CF34" s="24">
        <f t="shared" si="10"/>
        <v>50.75</v>
      </c>
      <c r="CG34" s="29" t="s">
        <v>77</v>
      </c>
      <c r="CH34" s="6"/>
      <c r="CI34" s="22"/>
      <c r="CJ34" s="22"/>
      <c r="CK34" s="6">
        <f>SUMIFS(LOOKUP!$E$2:$E$797,LOOKUP!$A$2:$A$797,'Scoring sheet'!$C34,LOOKUP!$B$2:$B$797,'Scoring sheet'!CH34,LOOKUP!$C$2:$C$797,'Scoring sheet'!CI34,LOOKUP!$D$2:$D$797,'Scoring sheet'!CJ34)</f>
        <v>0</v>
      </c>
      <c r="CL34" s="24">
        <f t="shared" si="34"/>
        <v>0</v>
      </c>
      <c r="CM34" s="24">
        <f t="shared" si="11"/>
        <v>50.75</v>
      </c>
      <c r="CN34" s="29" t="s">
        <v>77</v>
      </c>
      <c r="CO34" s="6"/>
      <c r="CP34" s="22"/>
      <c r="CQ34" s="22"/>
      <c r="CR34" s="6">
        <f>SUMIFS(LOOKUP!$E$2:$E$797,LOOKUP!$A$2:$A$797,'Scoring sheet'!$C34,LOOKUP!$B$2:$B$797,'Scoring sheet'!CO34,LOOKUP!$C$2:$C$797,'Scoring sheet'!CP34,LOOKUP!$D$2:$D$797,'Scoring sheet'!CQ34)</f>
        <v>0</v>
      </c>
      <c r="CS34" s="24">
        <f t="shared" si="35"/>
        <v>0</v>
      </c>
      <c r="CT34" s="24">
        <f t="shared" si="12"/>
        <v>50.75</v>
      </c>
      <c r="CU34" s="29" t="s">
        <v>77</v>
      </c>
      <c r="CV34" s="6"/>
      <c r="CW34" s="22"/>
      <c r="CX34" s="22"/>
      <c r="CY34" s="6">
        <f>SUMIFS(LOOKUP!$E$2:$E$797,LOOKUP!$A$2:$A$797,'Scoring sheet'!$C34,LOOKUP!$B$2:$B$797,'Scoring sheet'!CV34,LOOKUP!$C$2:$C$797,'Scoring sheet'!CW34,LOOKUP!$D$2:$D$797,'Scoring sheet'!CX34)</f>
        <v>0</v>
      </c>
      <c r="CZ34" s="24">
        <f t="shared" si="36"/>
        <v>0</v>
      </c>
      <c r="DA34" s="24">
        <f t="shared" si="13"/>
        <v>50.75</v>
      </c>
      <c r="DB34" s="29" t="s">
        <v>77</v>
      </c>
      <c r="DC34" s="6"/>
      <c r="DD34" s="22"/>
      <c r="DE34" s="22"/>
      <c r="DF34" s="6">
        <f>SUMIFS(LOOKUP!$E$2:$E$797,LOOKUP!$A$2:$A$797,'Scoring sheet'!$C34,LOOKUP!$B$2:$B$797,'Scoring sheet'!DC34,LOOKUP!$C$2:$C$797,'Scoring sheet'!DD34,LOOKUP!$D$2:$D$797,'Scoring sheet'!DE34)</f>
        <v>0</v>
      </c>
      <c r="DG34" s="24">
        <f t="shared" si="37"/>
        <v>0</v>
      </c>
      <c r="DI34">
        <f t="shared" si="14"/>
        <v>6</v>
      </c>
      <c r="DJ34">
        <f t="shared" si="15"/>
        <v>7</v>
      </c>
      <c r="DK34">
        <f t="shared" si="16"/>
        <v>-1.5</v>
      </c>
      <c r="DL34">
        <f t="shared" si="17"/>
        <v>5.5</v>
      </c>
      <c r="DM34">
        <f t="shared" si="18"/>
        <v>1.5</v>
      </c>
      <c r="DN34">
        <f t="shared" si="19"/>
        <v>6.5</v>
      </c>
      <c r="DO34">
        <f t="shared" si="20"/>
        <v>0</v>
      </c>
      <c r="DP34">
        <f t="shared" si="21"/>
        <v>0</v>
      </c>
      <c r="DQ34">
        <f t="shared" si="22"/>
        <v>0</v>
      </c>
      <c r="DR34">
        <f t="shared" si="38"/>
        <v>0</v>
      </c>
      <c r="DS34">
        <f t="shared" si="39"/>
        <v>0</v>
      </c>
      <c r="DT34">
        <f t="shared" si="40"/>
        <v>0</v>
      </c>
      <c r="DU34">
        <f t="shared" si="41"/>
        <v>0</v>
      </c>
      <c r="DV34">
        <f t="shared" si="42"/>
        <v>0</v>
      </c>
      <c r="DW34">
        <f t="shared" si="43"/>
        <v>0</v>
      </c>
      <c r="DY34">
        <f>SUM(LARGE(DI34:DR34,{1,2,3}))</f>
        <v>19.5</v>
      </c>
      <c r="DZ34">
        <f>SUM(LARGE(DI34:DR34,{1,2}))</f>
        <v>13.5</v>
      </c>
      <c r="EA34">
        <f>SUM(LARGE(DI34:DR34,{1}))</f>
        <v>7</v>
      </c>
      <c r="EB34">
        <f t="shared" si="44"/>
        <v>25</v>
      </c>
      <c r="EC34">
        <f t="shared" si="45"/>
        <v>7</v>
      </c>
      <c r="ED34">
        <f t="shared" si="46"/>
        <v>51</v>
      </c>
      <c r="EE34">
        <f>SUMIFS(LOOKUP!$G$2:$G$797,LOOKUP!$A$2:$A$797,'Scoring sheet'!$C34,LOOKUP!$E$2:$E$797,'Scoring sheet'!ED34)</f>
        <v>57</v>
      </c>
      <c r="EF34">
        <f>SUMIFS(LOOKUP!$B$2:$B$797,LOOKUP!$A$2:$A$797,'Scoring sheet'!$C34,LOOKUP!$E$2:$E$797,'Scoring sheet'!ED34)</f>
        <v>3</v>
      </c>
      <c r="EG34">
        <f>SUMIFS(LOOKUP!$C$2:$C$797,LOOKUP!$A$2:$A$797,'Scoring sheet'!$C34,LOOKUP!$E$2:$E$797,'Scoring sheet'!ED34)</f>
        <v>52</v>
      </c>
      <c r="EH34">
        <f>SUMIFS(LOOKUP!$F$2:$F$797,LOOKUP!$A$2:$A$797,'Scoring sheet'!$C34,LOOKUP!$E$2:$E$797,'Scoring sheet'!ED34)</f>
        <v>18</v>
      </c>
      <c r="EI34" t="str">
        <f>VLOOKUP(EH34,'Scoring points detail'!$H$222:$I$229,2,FALSE)</f>
        <v>18m</v>
      </c>
      <c r="EK34">
        <f t="shared" si="47"/>
        <v>1</v>
      </c>
    </row>
    <row r="35" spans="1:141" x14ac:dyDescent="0.25">
      <c r="A35" t="s">
        <v>91</v>
      </c>
      <c r="B35" t="s">
        <v>21</v>
      </c>
      <c r="C35" t="s">
        <v>18</v>
      </c>
      <c r="D35" s="36">
        <v>4</v>
      </c>
      <c r="E35" s="36">
        <v>58</v>
      </c>
      <c r="F35" s="36" t="s">
        <v>9</v>
      </c>
      <c r="G35" s="37">
        <f>SUMIFS(LOOKUP!$E$2:$E$797,LOOKUP!$A$2:$A$797,'Scoring sheet'!$C35,LOOKUP!$B$2:$B$797,'Scoring sheet'!D35,LOOKUP!$C$2:$C$797,'Scoring sheet'!E35,LOOKUP!$D$2:$D$797,'Scoring sheet'!F35)</f>
        <v>76</v>
      </c>
      <c r="H35" s="29" t="s">
        <v>76</v>
      </c>
      <c r="I35" s="22">
        <v>5</v>
      </c>
      <c r="J35" s="22">
        <v>58</v>
      </c>
      <c r="K35" s="22" t="s">
        <v>9</v>
      </c>
      <c r="L35" s="6">
        <f>SUMIFS(LOOKUP!$E$2:$E$797,LOOKUP!$A$2:$A$797,'Scoring sheet'!$C35,LOOKUP!$B$2:$B$797,'Scoring sheet'!I35,LOOKUP!$C$2:$C$797,'Scoring sheet'!J35,LOOKUP!$D$2:$D$797,'Scoring sheet'!K35)</f>
        <v>77</v>
      </c>
      <c r="M35" s="24">
        <f t="shared" si="23"/>
        <v>7</v>
      </c>
      <c r="N35" s="24">
        <f t="shared" si="0"/>
        <v>76.5</v>
      </c>
      <c r="O35" s="29" t="s">
        <v>77</v>
      </c>
      <c r="P35" s="6"/>
      <c r="Q35" s="22"/>
      <c r="R35" s="22"/>
      <c r="S35" s="6">
        <f>SUMIFS(LOOKUP!$E$2:$E$797,LOOKUP!$A$2:$A$797,'Scoring sheet'!$C35,LOOKUP!$B$2:$B$797,'Scoring sheet'!P35,LOOKUP!$C$2:$C$797,'Scoring sheet'!Q35,LOOKUP!$D$2:$D$797,'Scoring sheet'!R35)</f>
        <v>0</v>
      </c>
      <c r="T35" s="24">
        <f t="shared" si="24"/>
        <v>0</v>
      </c>
      <c r="U35" s="24">
        <f t="shared" si="1"/>
        <v>76.5</v>
      </c>
      <c r="V35" s="29" t="s">
        <v>76</v>
      </c>
      <c r="W35" s="6">
        <v>4</v>
      </c>
      <c r="X35" s="22">
        <v>58</v>
      </c>
      <c r="Y35" s="22" t="s">
        <v>8</v>
      </c>
      <c r="Z35" s="6">
        <f>SUMIFS(LOOKUP!$E$2:$E$797,LOOKUP!$A$2:$A$797,'Scoring sheet'!$C35,LOOKUP!$B$2:$B$797,'Scoring sheet'!W35,LOOKUP!$C$2:$C$797,'Scoring sheet'!X35,LOOKUP!$D$2:$D$797,'Scoring sheet'!Y35)</f>
        <v>70</v>
      </c>
      <c r="AA35" s="24">
        <f t="shared" si="25"/>
        <v>-0.5</v>
      </c>
      <c r="AB35" s="24">
        <f t="shared" si="2"/>
        <v>76.5</v>
      </c>
      <c r="AC35" s="29" t="s">
        <v>77</v>
      </c>
      <c r="AD35" s="6"/>
      <c r="AE35" s="22"/>
      <c r="AF35" s="22"/>
      <c r="AG35" s="6">
        <f>SUMIFS(LOOKUP!$E$2:$E$797,LOOKUP!$A$2:$A$797,'Scoring sheet'!$C35,LOOKUP!$B$2:$B$797,'Scoring sheet'!AD35,LOOKUP!$C$2:$C$797,'Scoring sheet'!AE35,LOOKUP!$D$2:$D$797,'Scoring sheet'!AF35)</f>
        <v>0</v>
      </c>
      <c r="AH35" s="24">
        <f t="shared" si="26"/>
        <v>0</v>
      </c>
      <c r="AI35" s="24">
        <f t="shared" si="3"/>
        <v>76.5</v>
      </c>
      <c r="AJ35" s="29" t="s">
        <v>76</v>
      </c>
      <c r="AK35" s="6">
        <v>2</v>
      </c>
      <c r="AL35" s="22">
        <v>58</v>
      </c>
      <c r="AM35" s="22" t="s">
        <v>9</v>
      </c>
      <c r="AN35" s="6">
        <f>SUMIFS(LOOKUP!$E$2:$E$797,LOOKUP!$A$2:$A$797,'Scoring sheet'!$C35,LOOKUP!$B$2:$B$797,'Scoring sheet'!AK35,LOOKUP!$C$2:$C$797,'Scoring sheet'!AL35,LOOKUP!$D$2:$D$797,'Scoring sheet'!AM35)</f>
        <v>74</v>
      </c>
      <c r="AO35" s="24">
        <f t="shared" si="27"/>
        <v>3.5</v>
      </c>
      <c r="AP35" s="24">
        <f t="shared" si="4"/>
        <v>76.5</v>
      </c>
      <c r="AQ35" s="29" t="s">
        <v>76</v>
      </c>
      <c r="AR35" s="6"/>
      <c r="AS35" s="22"/>
      <c r="AT35" s="22"/>
      <c r="AU35" s="6">
        <f>SUMIFS(LOOKUP!$E$2:$E$797,LOOKUP!$A$2:$A$797,'Scoring sheet'!$C35,LOOKUP!$B$2:$B$797,'Scoring sheet'!AR35,LOOKUP!$C$2:$C$797,'Scoring sheet'!AS35,LOOKUP!$D$2:$D$797,'Scoring sheet'!AT35)</f>
        <v>0</v>
      </c>
      <c r="AV35" s="24">
        <f t="shared" si="28"/>
        <v>0</v>
      </c>
      <c r="AW35" s="24">
        <f t="shared" si="5"/>
        <v>76.5</v>
      </c>
      <c r="AX35" s="29" t="s">
        <v>77</v>
      </c>
      <c r="AY35" s="6"/>
      <c r="AZ35" s="22"/>
      <c r="BA35" s="22"/>
      <c r="BB35" s="6">
        <f>SUMIFS(LOOKUP!$E$2:$E$797,LOOKUP!$A$2:$A$797,'Scoring sheet'!$C35,LOOKUP!$B$2:$B$797,'Scoring sheet'!AY35,LOOKUP!$C$2:$C$797,'Scoring sheet'!AZ35,LOOKUP!$D$2:$D$797,'Scoring sheet'!BA35)</f>
        <v>0</v>
      </c>
      <c r="BC35" s="24">
        <f t="shared" si="29"/>
        <v>0</v>
      </c>
      <c r="BD35" s="24">
        <f t="shared" si="6"/>
        <v>76.5</v>
      </c>
      <c r="BE35" s="29" t="s">
        <v>77</v>
      </c>
      <c r="BF35" s="6"/>
      <c r="BG35" s="22"/>
      <c r="BH35" s="22"/>
      <c r="BI35" s="6">
        <f>SUMIFS(LOOKUP!$E$2:$E$797,LOOKUP!$A$2:$A$797,'Scoring sheet'!$C35,LOOKUP!$B$2:$B$797,'Scoring sheet'!BF35,LOOKUP!$C$2:$C$797,'Scoring sheet'!BG35,LOOKUP!$D$2:$D$797,'Scoring sheet'!BH35)</f>
        <v>0</v>
      </c>
      <c r="BJ35" s="24">
        <f t="shared" si="30"/>
        <v>0</v>
      </c>
      <c r="BK35" s="24">
        <f t="shared" si="7"/>
        <v>76.5</v>
      </c>
      <c r="BL35" s="29" t="s">
        <v>77</v>
      </c>
      <c r="BM35" s="6"/>
      <c r="BN35" s="22"/>
      <c r="BO35" s="22"/>
      <c r="BP35" s="6">
        <f>SUMIFS(LOOKUP!$E$2:$E$797,LOOKUP!$A$2:$A$797,'Scoring sheet'!$C35,LOOKUP!$B$2:$B$797,'Scoring sheet'!BM35,LOOKUP!$C$2:$C$797,'Scoring sheet'!BN35,LOOKUP!$D$2:$D$797,'Scoring sheet'!BO35)</f>
        <v>0</v>
      </c>
      <c r="BQ35" s="24">
        <f t="shared" si="31"/>
        <v>0</v>
      </c>
      <c r="BR35" s="24">
        <f t="shared" si="8"/>
        <v>76.5</v>
      </c>
      <c r="BS35" s="29" t="s">
        <v>77</v>
      </c>
      <c r="BT35" s="6"/>
      <c r="BU35" s="22"/>
      <c r="BV35" s="22"/>
      <c r="BW35" s="6">
        <f>SUMIFS(LOOKUP!$E$2:$E$797,LOOKUP!$A$2:$A$797,'Scoring sheet'!$C35,LOOKUP!$B$2:$B$797,'Scoring sheet'!BT35,LOOKUP!$C$2:$C$797,'Scoring sheet'!BU35,LOOKUP!$D$2:$D$797,'Scoring sheet'!BV35)</f>
        <v>0</v>
      </c>
      <c r="BX35" s="24">
        <f t="shared" si="32"/>
        <v>0</v>
      </c>
      <c r="BY35" s="24">
        <f t="shared" si="9"/>
        <v>76.5</v>
      </c>
      <c r="BZ35" s="29" t="s">
        <v>77</v>
      </c>
      <c r="CA35" s="6"/>
      <c r="CB35" s="22"/>
      <c r="CC35" s="22"/>
      <c r="CD35" s="6">
        <f>SUMIFS(LOOKUP!$E$2:$E$797,LOOKUP!$A$2:$A$797,'Scoring sheet'!$C35,LOOKUP!$B$2:$B$797,'Scoring sheet'!CA35,LOOKUP!$C$2:$C$797,'Scoring sheet'!CB35,LOOKUP!$D$2:$D$797,'Scoring sheet'!CC35)</f>
        <v>0</v>
      </c>
      <c r="CE35" s="24">
        <f t="shared" si="33"/>
        <v>0</v>
      </c>
      <c r="CF35" s="24">
        <f t="shared" si="10"/>
        <v>76.5</v>
      </c>
      <c r="CG35" s="29" t="s">
        <v>77</v>
      </c>
      <c r="CH35" s="6"/>
      <c r="CI35" s="22"/>
      <c r="CJ35" s="22"/>
      <c r="CK35" s="6">
        <f>SUMIFS(LOOKUP!$E$2:$E$797,LOOKUP!$A$2:$A$797,'Scoring sheet'!$C35,LOOKUP!$B$2:$B$797,'Scoring sheet'!CH35,LOOKUP!$C$2:$C$797,'Scoring sheet'!CI35,LOOKUP!$D$2:$D$797,'Scoring sheet'!CJ35)</f>
        <v>0</v>
      </c>
      <c r="CL35" s="24">
        <f t="shared" si="34"/>
        <v>0</v>
      </c>
      <c r="CM35" s="24">
        <f t="shared" si="11"/>
        <v>76.5</v>
      </c>
      <c r="CN35" s="29" t="s">
        <v>77</v>
      </c>
      <c r="CO35" s="6"/>
      <c r="CP35" s="22"/>
      <c r="CQ35" s="22"/>
      <c r="CR35" s="6">
        <f>SUMIFS(LOOKUP!$E$2:$E$797,LOOKUP!$A$2:$A$797,'Scoring sheet'!$C35,LOOKUP!$B$2:$B$797,'Scoring sheet'!CO35,LOOKUP!$C$2:$C$797,'Scoring sheet'!CP35,LOOKUP!$D$2:$D$797,'Scoring sheet'!CQ35)</f>
        <v>0</v>
      </c>
      <c r="CS35" s="24">
        <f t="shared" si="35"/>
        <v>0</v>
      </c>
      <c r="CT35" s="24">
        <f t="shared" si="12"/>
        <v>76.5</v>
      </c>
      <c r="CU35" s="29" t="s">
        <v>77</v>
      </c>
      <c r="CV35" s="6"/>
      <c r="CW35" s="22"/>
      <c r="CX35" s="22"/>
      <c r="CY35" s="6">
        <f>SUMIFS(LOOKUP!$E$2:$E$797,LOOKUP!$A$2:$A$797,'Scoring sheet'!$C35,LOOKUP!$B$2:$B$797,'Scoring sheet'!CV35,LOOKUP!$C$2:$C$797,'Scoring sheet'!CW35,LOOKUP!$D$2:$D$797,'Scoring sheet'!CX35)</f>
        <v>0</v>
      </c>
      <c r="CZ35" s="24">
        <f t="shared" si="36"/>
        <v>0</v>
      </c>
      <c r="DA35" s="24">
        <f t="shared" si="13"/>
        <v>76.5</v>
      </c>
      <c r="DB35" s="29" t="s">
        <v>77</v>
      </c>
      <c r="DC35" s="6"/>
      <c r="DD35" s="22"/>
      <c r="DE35" s="22"/>
      <c r="DF35" s="6">
        <f>SUMIFS(LOOKUP!$E$2:$E$797,LOOKUP!$A$2:$A$797,'Scoring sheet'!$C35,LOOKUP!$B$2:$B$797,'Scoring sheet'!DC35,LOOKUP!$C$2:$C$797,'Scoring sheet'!DD35,LOOKUP!$D$2:$D$797,'Scoring sheet'!DE35)</f>
        <v>0</v>
      </c>
      <c r="DG35" s="24">
        <f t="shared" si="37"/>
        <v>0</v>
      </c>
      <c r="DI35">
        <f t="shared" si="14"/>
        <v>7</v>
      </c>
      <c r="DJ35">
        <f t="shared" si="15"/>
        <v>0</v>
      </c>
      <c r="DK35">
        <f t="shared" si="16"/>
        <v>-0.5</v>
      </c>
      <c r="DL35">
        <f t="shared" si="17"/>
        <v>0</v>
      </c>
      <c r="DM35">
        <f t="shared" si="18"/>
        <v>3.5</v>
      </c>
      <c r="DN35">
        <f t="shared" si="19"/>
        <v>0</v>
      </c>
      <c r="DO35">
        <f t="shared" si="20"/>
        <v>0</v>
      </c>
      <c r="DP35">
        <f t="shared" si="21"/>
        <v>0</v>
      </c>
      <c r="DQ35">
        <f t="shared" si="22"/>
        <v>0</v>
      </c>
      <c r="DR35">
        <f t="shared" si="38"/>
        <v>0</v>
      </c>
      <c r="DS35">
        <f t="shared" si="39"/>
        <v>0</v>
      </c>
      <c r="DT35">
        <f t="shared" si="40"/>
        <v>0</v>
      </c>
      <c r="DU35">
        <f t="shared" si="41"/>
        <v>0</v>
      </c>
      <c r="DV35">
        <f t="shared" si="42"/>
        <v>0</v>
      </c>
      <c r="DW35">
        <f t="shared" si="43"/>
        <v>0</v>
      </c>
      <c r="DY35">
        <f>SUM(LARGE(DI35:DR35,{1,2,3}))</f>
        <v>10.5</v>
      </c>
      <c r="DZ35">
        <f>SUM(LARGE(DI35:DR35,{1,2}))</f>
        <v>10.5</v>
      </c>
      <c r="EA35">
        <f>SUM(LARGE(DI35:DR35,{1}))</f>
        <v>7</v>
      </c>
      <c r="EB35">
        <f t="shared" si="44"/>
        <v>10</v>
      </c>
      <c r="EC35">
        <f t="shared" si="45"/>
        <v>7</v>
      </c>
      <c r="ED35">
        <f t="shared" si="46"/>
        <v>77</v>
      </c>
      <c r="EE35">
        <f>SUMIFS(LOOKUP!$G$2:$G$797,LOOKUP!$A$2:$A$797,'Scoring sheet'!$C35,LOOKUP!$E$2:$E$797,'Scoring sheet'!ED35)</f>
        <v>31</v>
      </c>
      <c r="EF35">
        <f>SUMIFS(LOOKUP!$B$2:$B$797,LOOKUP!$A$2:$A$797,'Scoring sheet'!$C35,LOOKUP!$E$2:$E$797,'Scoring sheet'!ED35)</f>
        <v>5</v>
      </c>
      <c r="EG35">
        <f>SUMIFS(LOOKUP!$C$2:$C$797,LOOKUP!$A$2:$A$797,'Scoring sheet'!$C35,LOOKUP!$E$2:$E$797,'Scoring sheet'!ED35)</f>
        <v>58</v>
      </c>
      <c r="EH35">
        <f>SUMIFS(LOOKUP!$F$2:$F$797,LOOKUP!$A$2:$A$797,'Scoring sheet'!$C35,LOOKUP!$E$2:$E$797,'Scoring sheet'!ED35)</f>
        <v>14</v>
      </c>
      <c r="EI35" t="str">
        <f>VLOOKUP(EH35,'Scoring points detail'!$H$222:$I$229,2,FALSE)</f>
        <v>14m</v>
      </c>
      <c r="EK35">
        <f t="shared" si="47"/>
        <v>1</v>
      </c>
    </row>
    <row r="36" spans="1:141" x14ac:dyDescent="0.25">
      <c r="A36" t="s">
        <v>92</v>
      </c>
      <c r="B36" t="s">
        <v>22</v>
      </c>
      <c r="C36" t="s">
        <v>17</v>
      </c>
      <c r="D36" s="36">
        <v>3</v>
      </c>
      <c r="E36" s="36">
        <v>55</v>
      </c>
      <c r="F36" s="36" t="s">
        <v>10</v>
      </c>
      <c r="G36" s="37">
        <f>SUMIFS(LOOKUP!$E$2:$E$797,LOOKUP!$A$2:$A$797,'Scoring sheet'!$C36,LOOKUP!$B$2:$B$797,'Scoring sheet'!D36,LOOKUP!$C$2:$C$797,'Scoring sheet'!E36,LOOKUP!$D$2:$D$797,'Scoring sheet'!F36)</f>
        <v>75</v>
      </c>
      <c r="H36" s="29" t="s">
        <v>76</v>
      </c>
      <c r="I36" s="22">
        <v>1</v>
      </c>
      <c r="J36" s="22">
        <v>55</v>
      </c>
      <c r="K36" s="22" t="s">
        <v>10</v>
      </c>
      <c r="L36" s="6">
        <f>SUMIFS(LOOKUP!$E$2:$E$797,LOOKUP!$A$2:$A$797,'Scoring sheet'!$C36,LOOKUP!$B$2:$B$797,'Scoring sheet'!I36,LOOKUP!$C$2:$C$797,'Scoring sheet'!J36,LOOKUP!$D$2:$D$797,'Scoring sheet'!K36)</f>
        <v>73</v>
      </c>
      <c r="M36" s="24">
        <f t="shared" si="23"/>
        <v>4</v>
      </c>
      <c r="N36" s="24">
        <f t="shared" si="0"/>
        <v>75</v>
      </c>
      <c r="O36" s="29" t="s">
        <v>76</v>
      </c>
      <c r="P36" s="6">
        <v>5.5</v>
      </c>
      <c r="Q36" s="22">
        <v>55</v>
      </c>
      <c r="R36" s="22" t="s">
        <v>9</v>
      </c>
      <c r="S36" s="6">
        <f>SUMIFS(LOOKUP!$E$2:$E$797,LOOKUP!$A$2:$A$797,'Scoring sheet'!$C36,LOOKUP!$B$2:$B$797,'Scoring sheet'!P36,LOOKUP!$C$2:$C$797,'Scoring sheet'!Q36,LOOKUP!$D$2:$D$797,'Scoring sheet'!R36)</f>
        <v>71.5</v>
      </c>
      <c r="T36" s="24">
        <f t="shared" si="24"/>
        <v>2.5</v>
      </c>
      <c r="U36" s="24">
        <f t="shared" si="1"/>
        <v>75</v>
      </c>
      <c r="V36" s="29" t="s">
        <v>77</v>
      </c>
      <c r="W36" s="6"/>
      <c r="X36" s="22"/>
      <c r="Y36" s="22"/>
      <c r="Z36" s="6">
        <f>SUMIFS(LOOKUP!$E$2:$E$797,LOOKUP!$A$2:$A$797,'Scoring sheet'!$C36,LOOKUP!$B$2:$B$797,'Scoring sheet'!W36,LOOKUP!$C$2:$C$797,'Scoring sheet'!X36,LOOKUP!$D$2:$D$797,'Scoring sheet'!Y36)</f>
        <v>0</v>
      </c>
      <c r="AA36" s="24">
        <f t="shared" si="25"/>
        <v>0</v>
      </c>
      <c r="AB36" s="24">
        <f t="shared" si="2"/>
        <v>75</v>
      </c>
      <c r="AC36" s="29" t="s">
        <v>77</v>
      </c>
      <c r="AD36" s="6"/>
      <c r="AE36" s="22"/>
      <c r="AF36" s="22"/>
      <c r="AG36" s="6">
        <f>SUMIFS(LOOKUP!$E$2:$E$797,LOOKUP!$A$2:$A$797,'Scoring sheet'!$C36,LOOKUP!$B$2:$B$797,'Scoring sheet'!AD36,LOOKUP!$C$2:$C$797,'Scoring sheet'!AE36,LOOKUP!$D$2:$D$797,'Scoring sheet'!AF36)</f>
        <v>0</v>
      </c>
      <c r="AH36" s="24">
        <f t="shared" si="26"/>
        <v>0</v>
      </c>
      <c r="AI36" s="24">
        <f t="shared" si="3"/>
        <v>75</v>
      </c>
      <c r="AJ36" s="29" t="s">
        <v>77</v>
      </c>
      <c r="AK36" s="6"/>
      <c r="AL36" s="22"/>
      <c r="AM36" s="22"/>
      <c r="AN36" s="6">
        <f>SUMIFS(LOOKUP!$E$2:$E$797,LOOKUP!$A$2:$A$797,'Scoring sheet'!$C36,LOOKUP!$B$2:$B$797,'Scoring sheet'!AK36,LOOKUP!$C$2:$C$797,'Scoring sheet'!AL36,LOOKUP!$D$2:$D$797,'Scoring sheet'!AM36)</f>
        <v>0</v>
      </c>
      <c r="AO36" s="24">
        <f t="shared" si="27"/>
        <v>0</v>
      </c>
      <c r="AP36" s="24">
        <f t="shared" si="4"/>
        <v>75</v>
      </c>
      <c r="AQ36" s="29" t="s">
        <v>77</v>
      </c>
      <c r="AR36" s="6"/>
      <c r="AS36" s="22"/>
      <c r="AT36" s="22"/>
      <c r="AU36" s="6">
        <f>SUMIFS(LOOKUP!$E$2:$E$797,LOOKUP!$A$2:$A$797,'Scoring sheet'!$C36,LOOKUP!$B$2:$B$797,'Scoring sheet'!AR36,LOOKUP!$C$2:$C$797,'Scoring sheet'!AS36,LOOKUP!$D$2:$D$797,'Scoring sheet'!AT36)</f>
        <v>0</v>
      </c>
      <c r="AV36" s="24">
        <f t="shared" si="28"/>
        <v>0</v>
      </c>
      <c r="AW36" s="24">
        <f t="shared" si="5"/>
        <v>75</v>
      </c>
      <c r="AX36" s="29" t="s">
        <v>77</v>
      </c>
      <c r="AY36" s="6"/>
      <c r="AZ36" s="22"/>
      <c r="BA36" s="22"/>
      <c r="BB36" s="6">
        <f>SUMIFS(LOOKUP!$E$2:$E$797,LOOKUP!$A$2:$A$797,'Scoring sheet'!$C36,LOOKUP!$B$2:$B$797,'Scoring sheet'!AY36,LOOKUP!$C$2:$C$797,'Scoring sheet'!AZ36,LOOKUP!$D$2:$D$797,'Scoring sheet'!BA36)</f>
        <v>0</v>
      </c>
      <c r="BC36" s="24">
        <f t="shared" si="29"/>
        <v>0</v>
      </c>
      <c r="BD36" s="24">
        <f t="shared" si="6"/>
        <v>75</v>
      </c>
      <c r="BE36" s="29" t="s">
        <v>77</v>
      </c>
      <c r="BF36" s="6"/>
      <c r="BG36" s="22"/>
      <c r="BH36" s="22"/>
      <c r="BI36" s="6">
        <f>SUMIFS(LOOKUP!$E$2:$E$797,LOOKUP!$A$2:$A$797,'Scoring sheet'!$C36,LOOKUP!$B$2:$B$797,'Scoring sheet'!BF36,LOOKUP!$C$2:$C$797,'Scoring sheet'!BG36,LOOKUP!$D$2:$D$797,'Scoring sheet'!BH36)</f>
        <v>0</v>
      </c>
      <c r="BJ36" s="24">
        <f t="shared" si="30"/>
        <v>0</v>
      </c>
      <c r="BK36" s="24">
        <f t="shared" si="7"/>
        <v>75</v>
      </c>
      <c r="BL36" s="29" t="s">
        <v>77</v>
      </c>
      <c r="BM36" s="6"/>
      <c r="BN36" s="22"/>
      <c r="BO36" s="22"/>
      <c r="BP36" s="6">
        <f>SUMIFS(LOOKUP!$E$2:$E$797,LOOKUP!$A$2:$A$797,'Scoring sheet'!$C36,LOOKUP!$B$2:$B$797,'Scoring sheet'!BM36,LOOKUP!$C$2:$C$797,'Scoring sheet'!BN36,LOOKUP!$D$2:$D$797,'Scoring sheet'!BO36)</f>
        <v>0</v>
      </c>
      <c r="BQ36" s="24">
        <f t="shared" si="31"/>
        <v>0</v>
      </c>
      <c r="BR36" s="24">
        <f t="shared" si="8"/>
        <v>75</v>
      </c>
      <c r="BS36" s="29" t="s">
        <v>77</v>
      </c>
      <c r="BT36" s="6"/>
      <c r="BU36" s="22"/>
      <c r="BV36" s="22"/>
      <c r="BW36" s="6">
        <f>SUMIFS(LOOKUP!$E$2:$E$797,LOOKUP!$A$2:$A$797,'Scoring sheet'!$C36,LOOKUP!$B$2:$B$797,'Scoring sheet'!BT36,LOOKUP!$C$2:$C$797,'Scoring sheet'!BU36,LOOKUP!$D$2:$D$797,'Scoring sheet'!BV36)</f>
        <v>0</v>
      </c>
      <c r="BX36" s="24">
        <f t="shared" si="32"/>
        <v>0</v>
      </c>
      <c r="BY36" s="24">
        <f t="shared" si="9"/>
        <v>75</v>
      </c>
      <c r="BZ36" s="29" t="s">
        <v>77</v>
      </c>
      <c r="CA36" s="6"/>
      <c r="CB36" s="22"/>
      <c r="CC36" s="22"/>
      <c r="CD36" s="6">
        <f>SUMIFS(LOOKUP!$E$2:$E$797,LOOKUP!$A$2:$A$797,'Scoring sheet'!$C36,LOOKUP!$B$2:$B$797,'Scoring sheet'!CA36,LOOKUP!$C$2:$C$797,'Scoring sheet'!CB36,LOOKUP!$D$2:$D$797,'Scoring sheet'!CC36)</f>
        <v>0</v>
      </c>
      <c r="CE36" s="24">
        <f t="shared" si="33"/>
        <v>0</v>
      </c>
      <c r="CF36" s="24">
        <f t="shared" si="10"/>
        <v>75</v>
      </c>
      <c r="CG36" s="29" t="s">
        <v>77</v>
      </c>
      <c r="CH36" s="6"/>
      <c r="CI36" s="22"/>
      <c r="CJ36" s="22"/>
      <c r="CK36" s="6">
        <f>SUMIFS(LOOKUP!$E$2:$E$797,LOOKUP!$A$2:$A$797,'Scoring sheet'!$C36,LOOKUP!$B$2:$B$797,'Scoring sheet'!CH36,LOOKUP!$C$2:$C$797,'Scoring sheet'!CI36,LOOKUP!$D$2:$D$797,'Scoring sheet'!CJ36)</f>
        <v>0</v>
      </c>
      <c r="CL36" s="24">
        <f t="shared" si="34"/>
        <v>0</v>
      </c>
      <c r="CM36" s="24">
        <f t="shared" si="11"/>
        <v>75</v>
      </c>
      <c r="CN36" s="29" t="s">
        <v>77</v>
      </c>
      <c r="CO36" s="6"/>
      <c r="CP36" s="22"/>
      <c r="CQ36" s="22"/>
      <c r="CR36" s="6">
        <f>SUMIFS(LOOKUP!$E$2:$E$797,LOOKUP!$A$2:$A$797,'Scoring sheet'!$C36,LOOKUP!$B$2:$B$797,'Scoring sheet'!CO36,LOOKUP!$C$2:$C$797,'Scoring sheet'!CP36,LOOKUP!$D$2:$D$797,'Scoring sheet'!CQ36)</f>
        <v>0</v>
      </c>
      <c r="CS36" s="24">
        <f t="shared" si="35"/>
        <v>0</v>
      </c>
      <c r="CT36" s="24">
        <f t="shared" si="12"/>
        <v>75</v>
      </c>
      <c r="CU36" s="29" t="s">
        <v>77</v>
      </c>
      <c r="CV36" s="6"/>
      <c r="CW36" s="22"/>
      <c r="CX36" s="22"/>
      <c r="CY36" s="6">
        <f>SUMIFS(LOOKUP!$E$2:$E$797,LOOKUP!$A$2:$A$797,'Scoring sheet'!$C36,LOOKUP!$B$2:$B$797,'Scoring sheet'!CV36,LOOKUP!$C$2:$C$797,'Scoring sheet'!CW36,LOOKUP!$D$2:$D$797,'Scoring sheet'!CX36)</f>
        <v>0</v>
      </c>
      <c r="CZ36" s="24">
        <f t="shared" si="36"/>
        <v>0</v>
      </c>
      <c r="DA36" s="24">
        <f t="shared" si="13"/>
        <v>75</v>
      </c>
      <c r="DB36" s="29" t="s">
        <v>77</v>
      </c>
      <c r="DC36" s="6"/>
      <c r="DD36" s="22"/>
      <c r="DE36" s="22"/>
      <c r="DF36" s="6">
        <f>SUMIFS(LOOKUP!$E$2:$E$797,LOOKUP!$A$2:$A$797,'Scoring sheet'!$C36,LOOKUP!$B$2:$B$797,'Scoring sheet'!DC36,LOOKUP!$C$2:$C$797,'Scoring sheet'!DD36,LOOKUP!$D$2:$D$797,'Scoring sheet'!DE36)</f>
        <v>0</v>
      </c>
      <c r="DG36" s="24">
        <f t="shared" si="37"/>
        <v>0</v>
      </c>
      <c r="DI36">
        <f t="shared" si="14"/>
        <v>4</v>
      </c>
      <c r="DJ36">
        <f t="shared" si="15"/>
        <v>2.5</v>
      </c>
      <c r="DK36">
        <f t="shared" si="16"/>
        <v>0</v>
      </c>
      <c r="DL36">
        <f t="shared" si="17"/>
        <v>0</v>
      </c>
      <c r="DM36">
        <f t="shared" si="18"/>
        <v>0</v>
      </c>
      <c r="DN36">
        <f t="shared" si="19"/>
        <v>0</v>
      </c>
      <c r="DO36">
        <f t="shared" si="20"/>
        <v>0</v>
      </c>
      <c r="DP36">
        <f t="shared" si="21"/>
        <v>0</v>
      </c>
      <c r="DQ36">
        <f t="shared" si="22"/>
        <v>0</v>
      </c>
      <c r="DR36">
        <f t="shared" si="38"/>
        <v>0</v>
      </c>
      <c r="DS36">
        <f t="shared" si="39"/>
        <v>0</v>
      </c>
      <c r="DT36">
        <f t="shared" si="40"/>
        <v>0</v>
      </c>
      <c r="DU36">
        <f t="shared" si="41"/>
        <v>0</v>
      </c>
      <c r="DV36">
        <f t="shared" si="42"/>
        <v>0</v>
      </c>
      <c r="DW36">
        <f t="shared" si="43"/>
        <v>0</v>
      </c>
      <c r="DY36">
        <f>SUM(LARGE(DI36:DR36,{1,2,3}))</f>
        <v>6.5</v>
      </c>
      <c r="DZ36">
        <f>SUM(LARGE(DI36:DR36,{1,2}))</f>
        <v>6.5</v>
      </c>
      <c r="EA36">
        <f>SUM(LARGE(DI36:DR36,{1}))</f>
        <v>4</v>
      </c>
      <c r="EB36">
        <f t="shared" si="44"/>
        <v>6.5</v>
      </c>
      <c r="EC36">
        <f t="shared" si="45"/>
        <v>4</v>
      </c>
      <c r="ED36">
        <f t="shared" si="46"/>
        <v>73</v>
      </c>
      <c r="EE36">
        <f>SUMIFS(LOOKUP!$G$2:$G$797,LOOKUP!$A$2:$A$797,'Scoring sheet'!$C36,LOOKUP!$E$2:$E$797,'Scoring sheet'!ED36)</f>
        <v>35</v>
      </c>
      <c r="EF36">
        <f>SUMIFS(LOOKUP!$B$2:$B$797,LOOKUP!$A$2:$A$797,'Scoring sheet'!$C36,LOOKUP!$E$2:$E$797,'Scoring sheet'!ED36)</f>
        <v>1</v>
      </c>
      <c r="EG36">
        <f>SUMIFS(LOOKUP!$C$2:$C$797,LOOKUP!$A$2:$A$797,'Scoring sheet'!$C36,LOOKUP!$E$2:$E$797,'Scoring sheet'!ED36)</f>
        <v>55</v>
      </c>
      <c r="EH36">
        <f>SUMIFS(LOOKUP!$F$2:$F$797,LOOKUP!$A$2:$A$797,'Scoring sheet'!$C36,LOOKUP!$E$2:$E$797,'Scoring sheet'!ED36)</f>
        <v>13</v>
      </c>
      <c r="EI36" t="str">
        <f>VLOOKUP(EH36,'Scoring points detail'!$H$222:$I$229,2,FALSE)</f>
        <v>13m</v>
      </c>
      <c r="EK36">
        <f t="shared" si="47"/>
        <v>-2</v>
      </c>
    </row>
    <row r="37" spans="1:141" x14ac:dyDescent="0.25">
      <c r="A37" t="s">
        <v>93</v>
      </c>
      <c r="B37" t="s">
        <v>23</v>
      </c>
      <c r="C37" t="s">
        <v>17</v>
      </c>
      <c r="D37" s="36">
        <v>0.5</v>
      </c>
      <c r="E37" s="36">
        <v>55</v>
      </c>
      <c r="F37" s="36" t="s">
        <v>9</v>
      </c>
      <c r="G37" s="37">
        <f>SUMIFS(LOOKUP!$E$2:$E$797,LOOKUP!$A$2:$A$797,'Scoring sheet'!$C37,LOOKUP!$B$2:$B$797,'Scoring sheet'!D37,LOOKUP!$C$2:$C$797,'Scoring sheet'!E37,LOOKUP!$D$2:$D$797,'Scoring sheet'!F37)</f>
        <v>66.5</v>
      </c>
      <c r="H37" s="29" t="s">
        <v>76</v>
      </c>
      <c r="I37" s="22">
        <v>4.5</v>
      </c>
      <c r="J37" s="22">
        <v>55</v>
      </c>
      <c r="K37" s="22" t="s">
        <v>8</v>
      </c>
      <c r="L37" s="6">
        <f>SUMIFS(LOOKUP!$E$2:$E$797,LOOKUP!$A$2:$A$797,'Scoring sheet'!$C37,LOOKUP!$B$2:$B$797,'Scoring sheet'!I37,LOOKUP!$C$2:$C$797,'Scoring sheet'!J37,LOOKUP!$D$2:$D$797,'Scoring sheet'!K37)</f>
        <v>64.5</v>
      </c>
      <c r="M37" s="24">
        <f t="shared" si="23"/>
        <v>4</v>
      </c>
      <c r="N37" s="24">
        <f t="shared" ref="N37:N55" si="48">IF(G37&lt;L37,(L37+G37)/2,G37)</f>
        <v>66.5</v>
      </c>
      <c r="O37" s="29" t="s">
        <v>76</v>
      </c>
      <c r="P37" s="6">
        <v>4.5</v>
      </c>
      <c r="Q37" s="22">
        <v>55</v>
      </c>
      <c r="R37" s="22" t="s">
        <v>8</v>
      </c>
      <c r="S37" s="6">
        <f>SUMIFS(LOOKUP!$E$2:$E$797,LOOKUP!$A$2:$A$797,'Scoring sheet'!$C37,LOOKUP!$B$2:$B$797,'Scoring sheet'!P37,LOOKUP!$C$2:$C$797,'Scoring sheet'!Q37,LOOKUP!$D$2:$D$797,'Scoring sheet'!R37)</f>
        <v>64.5</v>
      </c>
      <c r="T37" s="24">
        <f t="shared" si="24"/>
        <v>4</v>
      </c>
      <c r="U37" s="24">
        <f t="shared" ref="U37:U55" si="49">IF(N37&lt;S37,(S37+N37)/2,N37)</f>
        <v>66.5</v>
      </c>
      <c r="V37" s="29" t="s">
        <v>76</v>
      </c>
      <c r="W37" s="6">
        <v>4</v>
      </c>
      <c r="X37" s="22">
        <v>55</v>
      </c>
      <c r="Y37" s="22" t="s">
        <v>8</v>
      </c>
      <c r="Z37" s="6">
        <f>SUMIFS(LOOKUP!$E$2:$E$797,LOOKUP!$A$2:$A$797,'Scoring sheet'!$C37,LOOKUP!$B$2:$B$797,'Scoring sheet'!W37,LOOKUP!$C$2:$C$797,'Scoring sheet'!X37,LOOKUP!$D$2:$D$797,'Scoring sheet'!Y37)</f>
        <v>64</v>
      </c>
      <c r="AA37" s="24">
        <f t="shared" si="25"/>
        <v>3.5</v>
      </c>
      <c r="AB37" s="24">
        <f t="shared" ref="AB37:AB55" si="50">IF(U37&lt;Z37,(Z37+U37)/2,U37)</f>
        <v>66.5</v>
      </c>
      <c r="AC37" s="29" t="s">
        <v>76</v>
      </c>
      <c r="AD37" s="6">
        <v>5</v>
      </c>
      <c r="AE37" s="22">
        <v>55</v>
      </c>
      <c r="AF37" s="22" t="s">
        <v>8</v>
      </c>
      <c r="AG37" s="6">
        <f>SUMIFS(LOOKUP!$E$2:$E$797,LOOKUP!$A$2:$A$797,'Scoring sheet'!$C37,LOOKUP!$B$2:$B$797,'Scoring sheet'!AD37,LOOKUP!$C$2:$C$797,'Scoring sheet'!AE37,LOOKUP!$D$2:$D$797,'Scoring sheet'!AF37)</f>
        <v>65</v>
      </c>
      <c r="AH37" s="24">
        <f t="shared" si="26"/>
        <v>4.5</v>
      </c>
      <c r="AI37" s="24">
        <f t="shared" ref="AI37:AI55" si="51">IF(AB37&lt;AG37,(AG37+AB37)/2,AB37)</f>
        <v>66.5</v>
      </c>
      <c r="AJ37" s="29" t="s">
        <v>76</v>
      </c>
      <c r="AK37" s="6">
        <v>1</v>
      </c>
      <c r="AL37" s="22">
        <v>55</v>
      </c>
      <c r="AM37" s="22" t="s">
        <v>9</v>
      </c>
      <c r="AN37" s="6">
        <f>SUMIFS(LOOKUP!$E$2:$E$797,LOOKUP!$A$2:$A$797,'Scoring sheet'!$C37,LOOKUP!$B$2:$B$797,'Scoring sheet'!AK37,LOOKUP!$C$2:$C$797,'Scoring sheet'!AL37,LOOKUP!$D$2:$D$797,'Scoring sheet'!AM37)</f>
        <v>67</v>
      </c>
      <c r="AO37" s="24">
        <f t="shared" si="27"/>
        <v>6.5</v>
      </c>
      <c r="AP37" s="24">
        <f t="shared" ref="AP37:AP55" si="52">IF(AI37&lt;AN37,(AN37+AI37)/2,AI37)</f>
        <v>66.75</v>
      </c>
      <c r="AQ37" s="29" t="s">
        <v>77</v>
      </c>
      <c r="AR37" s="6"/>
      <c r="AS37" s="22"/>
      <c r="AT37" s="22"/>
      <c r="AU37" s="6">
        <f>SUMIFS(LOOKUP!$E$2:$E$797,LOOKUP!$A$2:$A$797,'Scoring sheet'!$C37,LOOKUP!$B$2:$B$797,'Scoring sheet'!AR37,LOOKUP!$C$2:$C$797,'Scoring sheet'!AS37,LOOKUP!$D$2:$D$797,'Scoring sheet'!AT37)</f>
        <v>0</v>
      </c>
      <c r="AV37" s="24">
        <f t="shared" si="28"/>
        <v>0</v>
      </c>
      <c r="AW37" s="24">
        <f t="shared" ref="AW37:AW55" si="53">IF(AP37&lt;AU37,(AU37+AP37)/2,AP37)</f>
        <v>66.75</v>
      </c>
      <c r="AX37" s="29" t="s">
        <v>77</v>
      </c>
      <c r="AY37" s="6"/>
      <c r="AZ37" s="22"/>
      <c r="BA37" s="22"/>
      <c r="BB37" s="6">
        <f>SUMIFS(LOOKUP!$E$2:$E$797,LOOKUP!$A$2:$A$797,'Scoring sheet'!$C37,LOOKUP!$B$2:$B$797,'Scoring sheet'!AY37,LOOKUP!$C$2:$C$797,'Scoring sheet'!AZ37,LOOKUP!$D$2:$D$797,'Scoring sheet'!BA37)</f>
        <v>0</v>
      </c>
      <c r="BC37" s="24">
        <f t="shared" si="29"/>
        <v>0</v>
      </c>
      <c r="BD37" s="24">
        <f t="shared" ref="BD37:BD55" si="54">IF(AW37&lt;BB37,(BB37+AW37)/2,AW37)</f>
        <v>66.75</v>
      </c>
      <c r="BE37" s="29" t="s">
        <v>77</v>
      </c>
      <c r="BF37" s="6"/>
      <c r="BG37" s="22"/>
      <c r="BH37" s="22"/>
      <c r="BI37" s="6">
        <f>SUMIFS(LOOKUP!$E$2:$E$797,LOOKUP!$A$2:$A$797,'Scoring sheet'!$C37,LOOKUP!$B$2:$B$797,'Scoring sheet'!BF37,LOOKUP!$C$2:$C$797,'Scoring sheet'!BG37,LOOKUP!$D$2:$D$797,'Scoring sheet'!BH37)</f>
        <v>0</v>
      </c>
      <c r="BJ37" s="24">
        <f t="shared" si="30"/>
        <v>0</v>
      </c>
      <c r="BK37" s="24">
        <f t="shared" ref="BK37:BK55" si="55">IF(BD37&lt;BI37,(BI37+BD37)/2,BD37)</f>
        <v>66.75</v>
      </c>
      <c r="BL37" s="29" t="s">
        <v>77</v>
      </c>
      <c r="BM37" s="6"/>
      <c r="BN37" s="22"/>
      <c r="BO37" s="22"/>
      <c r="BP37" s="6">
        <f>SUMIFS(LOOKUP!$E$2:$E$797,LOOKUP!$A$2:$A$797,'Scoring sheet'!$C37,LOOKUP!$B$2:$B$797,'Scoring sheet'!BM37,LOOKUP!$C$2:$C$797,'Scoring sheet'!BN37,LOOKUP!$D$2:$D$797,'Scoring sheet'!BO37)</f>
        <v>0</v>
      </c>
      <c r="BQ37" s="24">
        <f t="shared" si="31"/>
        <v>0</v>
      </c>
      <c r="BR37" s="24">
        <f t="shared" ref="BR37:BR55" si="56">IF(BK37&lt;BP37,(BP37+BK37)/2,BK37)</f>
        <v>66.75</v>
      </c>
      <c r="BS37" s="29" t="s">
        <v>77</v>
      </c>
      <c r="BT37" s="6"/>
      <c r="BU37" s="22"/>
      <c r="BV37" s="22"/>
      <c r="BW37" s="6">
        <f>SUMIFS(LOOKUP!$E$2:$E$797,LOOKUP!$A$2:$A$797,'Scoring sheet'!$C37,LOOKUP!$B$2:$B$797,'Scoring sheet'!BT37,LOOKUP!$C$2:$C$797,'Scoring sheet'!BU37,LOOKUP!$D$2:$D$797,'Scoring sheet'!BV37)</f>
        <v>0</v>
      </c>
      <c r="BX37" s="24">
        <f t="shared" si="32"/>
        <v>0</v>
      </c>
      <c r="BY37" s="24">
        <f t="shared" ref="BY37:BY55" si="57">IF(BR37&lt;BW37,(BW37+BR37)/2,BR37)</f>
        <v>66.75</v>
      </c>
      <c r="BZ37" s="29" t="s">
        <v>77</v>
      </c>
      <c r="CA37" s="6"/>
      <c r="CB37" s="22"/>
      <c r="CC37" s="22"/>
      <c r="CD37" s="6">
        <f>SUMIFS(LOOKUP!$E$2:$E$797,LOOKUP!$A$2:$A$797,'Scoring sheet'!$C37,LOOKUP!$B$2:$B$797,'Scoring sheet'!CA37,LOOKUP!$C$2:$C$797,'Scoring sheet'!CB37,LOOKUP!$D$2:$D$797,'Scoring sheet'!CC37)</f>
        <v>0</v>
      </c>
      <c r="CE37" s="24">
        <f t="shared" si="33"/>
        <v>0</v>
      </c>
      <c r="CF37" s="24">
        <f t="shared" ref="CF37:CF55" si="58">IF(BY37&lt;CD37,(CD37+BY37)/2,BY37)</f>
        <v>66.75</v>
      </c>
      <c r="CG37" s="29" t="s">
        <v>77</v>
      </c>
      <c r="CH37" s="6"/>
      <c r="CI37" s="22"/>
      <c r="CJ37" s="22"/>
      <c r="CK37" s="6">
        <f>SUMIFS(LOOKUP!$E$2:$E$797,LOOKUP!$A$2:$A$797,'Scoring sheet'!$C37,LOOKUP!$B$2:$B$797,'Scoring sheet'!CH37,LOOKUP!$C$2:$C$797,'Scoring sheet'!CI37,LOOKUP!$D$2:$D$797,'Scoring sheet'!CJ37)</f>
        <v>0</v>
      </c>
      <c r="CL37" s="24">
        <f t="shared" si="34"/>
        <v>0</v>
      </c>
      <c r="CM37" s="24">
        <f t="shared" ref="CM37:CM55" si="59">IF(CF37&lt;CK37,(CK37+CF37)/2,CF37)</f>
        <v>66.75</v>
      </c>
      <c r="CN37" s="29" t="s">
        <v>77</v>
      </c>
      <c r="CO37" s="6"/>
      <c r="CP37" s="22"/>
      <c r="CQ37" s="22"/>
      <c r="CR37" s="6">
        <f>SUMIFS(LOOKUP!$E$2:$E$797,LOOKUP!$A$2:$A$797,'Scoring sheet'!$C37,LOOKUP!$B$2:$B$797,'Scoring sheet'!CO37,LOOKUP!$C$2:$C$797,'Scoring sheet'!CP37,LOOKUP!$D$2:$D$797,'Scoring sheet'!CQ37)</f>
        <v>0</v>
      </c>
      <c r="CS37" s="24">
        <f t="shared" si="35"/>
        <v>0</v>
      </c>
      <c r="CT37" s="24">
        <f t="shared" ref="CT37:CT55" si="60">IF(CM37&lt;CR37,(CR37+CM37)/2,CM37)</f>
        <v>66.75</v>
      </c>
      <c r="CU37" s="29" t="s">
        <v>77</v>
      </c>
      <c r="CV37" s="6"/>
      <c r="CW37" s="22"/>
      <c r="CX37" s="22"/>
      <c r="CY37" s="6">
        <f>SUMIFS(LOOKUP!$E$2:$E$797,LOOKUP!$A$2:$A$797,'Scoring sheet'!$C37,LOOKUP!$B$2:$B$797,'Scoring sheet'!CV37,LOOKUP!$C$2:$C$797,'Scoring sheet'!CW37,LOOKUP!$D$2:$D$797,'Scoring sheet'!CX37)</f>
        <v>0</v>
      </c>
      <c r="CZ37" s="24">
        <f t="shared" si="36"/>
        <v>0</v>
      </c>
      <c r="DA37" s="24">
        <f t="shared" ref="DA37:DA55" si="61">IF(CT37&lt;CY37,(CY37+CT37)/2,CT37)</f>
        <v>66.75</v>
      </c>
      <c r="DB37" s="29" t="s">
        <v>77</v>
      </c>
      <c r="DC37" s="6"/>
      <c r="DD37" s="22"/>
      <c r="DE37" s="22"/>
      <c r="DF37" s="6">
        <f>SUMIFS(LOOKUP!$E$2:$E$797,LOOKUP!$A$2:$A$797,'Scoring sheet'!$C37,LOOKUP!$B$2:$B$797,'Scoring sheet'!DC37,LOOKUP!$C$2:$C$797,'Scoring sheet'!DD37,LOOKUP!$D$2:$D$797,'Scoring sheet'!DE37)</f>
        <v>0</v>
      </c>
      <c r="DG37" s="24">
        <f t="shared" si="37"/>
        <v>0</v>
      </c>
      <c r="DI37">
        <f t="shared" si="14"/>
        <v>4</v>
      </c>
      <c r="DJ37">
        <f t="shared" si="15"/>
        <v>4</v>
      </c>
      <c r="DK37">
        <f t="shared" si="16"/>
        <v>3.5</v>
      </c>
      <c r="DL37">
        <f t="shared" si="17"/>
        <v>4.5</v>
      </c>
      <c r="DM37">
        <f t="shared" si="18"/>
        <v>6.5</v>
      </c>
      <c r="DN37">
        <f t="shared" si="19"/>
        <v>0</v>
      </c>
      <c r="DO37">
        <f t="shared" si="20"/>
        <v>0</v>
      </c>
      <c r="DP37">
        <f t="shared" si="21"/>
        <v>0</v>
      </c>
      <c r="DQ37">
        <f t="shared" si="22"/>
        <v>0</v>
      </c>
      <c r="DR37">
        <f t="shared" si="38"/>
        <v>0</v>
      </c>
      <c r="DS37">
        <f t="shared" si="39"/>
        <v>0</v>
      </c>
      <c r="DT37">
        <f t="shared" si="40"/>
        <v>0</v>
      </c>
      <c r="DU37">
        <f t="shared" si="41"/>
        <v>0</v>
      </c>
      <c r="DV37">
        <f t="shared" si="42"/>
        <v>0</v>
      </c>
      <c r="DW37">
        <f t="shared" si="43"/>
        <v>0</v>
      </c>
      <c r="DY37">
        <f>SUM(LARGE(DI37:DR37,{1,2,3}))</f>
        <v>15</v>
      </c>
      <c r="DZ37">
        <f>SUM(LARGE(DI37:DR37,{1,2}))</f>
        <v>11</v>
      </c>
      <c r="EA37">
        <f>SUM(LARGE(DI37:DR37,{1}))</f>
        <v>6.5</v>
      </c>
      <c r="EB37">
        <f t="shared" si="44"/>
        <v>22.5</v>
      </c>
      <c r="EC37">
        <f t="shared" si="45"/>
        <v>6.5</v>
      </c>
      <c r="ED37">
        <f t="shared" si="46"/>
        <v>67</v>
      </c>
      <c r="EE37">
        <f>SUMIFS(LOOKUP!$G$2:$G$797,LOOKUP!$A$2:$A$797,'Scoring sheet'!$C37,LOOKUP!$E$2:$E$797,'Scoring sheet'!ED37)</f>
        <v>41</v>
      </c>
      <c r="EF37">
        <f>SUMIFS(LOOKUP!$B$2:$B$797,LOOKUP!$A$2:$A$797,'Scoring sheet'!$C37,LOOKUP!$E$2:$E$797,'Scoring sheet'!ED37)</f>
        <v>1</v>
      </c>
      <c r="EG37">
        <f>SUMIFS(LOOKUP!$C$2:$C$797,LOOKUP!$A$2:$A$797,'Scoring sheet'!$C37,LOOKUP!$E$2:$E$797,'Scoring sheet'!ED37)</f>
        <v>55</v>
      </c>
      <c r="EH37">
        <f>SUMIFS(LOOKUP!$F$2:$F$797,LOOKUP!$A$2:$A$797,'Scoring sheet'!$C37,LOOKUP!$E$2:$E$797,'Scoring sheet'!ED37)</f>
        <v>14</v>
      </c>
      <c r="EI37" t="str">
        <f>VLOOKUP(EH37,'Scoring points detail'!$H$222:$I$229,2,FALSE)</f>
        <v>14m</v>
      </c>
      <c r="EK37">
        <f t="shared" si="47"/>
        <v>0.5</v>
      </c>
    </row>
    <row r="38" spans="1:141" x14ac:dyDescent="0.25">
      <c r="A38" t="s">
        <v>103</v>
      </c>
      <c r="B38" t="s">
        <v>24</v>
      </c>
      <c r="C38" t="s">
        <v>17</v>
      </c>
      <c r="D38" s="36">
        <v>3.5</v>
      </c>
      <c r="E38" s="36">
        <v>55</v>
      </c>
      <c r="F38" s="36" t="s">
        <v>8</v>
      </c>
      <c r="G38" s="37">
        <f>SUMIFS(LOOKUP!$E$2:$E$797,LOOKUP!$A$2:$A$797,'Scoring sheet'!$C38,LOOKUP!$B$2:$B$797,'Scoring sheet'!D38,LOOKUP!$C$2:$C$797,'Scoring sheet'!E38,LOOKUP!$D$2:$D$797,'Scoring sheet'!F38)</f>
        <v>63.5</v>
      </c>
      <c r="H38" s="29" t="s">
        <v>77</v>
      </c>
      <c r="I38" s="22"/>
      <c r="J38" s="22"/>
      <c r="K38" s="22"/>
      <c r="L38" s="6">
        <f>SUMIFS(LOOKUP!$E$2:$E$797,LOOKUP!$A$2:$A$797,'Scoring sheet'!$C38,LOOKUP!$B$2:$B$797,'Scoring sheet'!I38,LOOKUP!$C$2:$C$797,'Scoring sheet'!J38,LOOKUP!$D$2:$D$797,'Scoring sheet'!K38)</f>
        <v>0</v>
      </c>
      <c r="M38" s="24">
        <f t="shared" si="23"/>
        <v>0</v>
      </c>
      <c r="N38" s="24">
        <f t="shared" si="48"/>
        <v>63.5</v>
      </c>
      <c r="O38" s="29" t="s">
        <v>77</v>
      </c>
      <c r="P38" s="6"/>
      <c r="Q38" s="22"/>
      <c r="R38" s="22"/>
      <c r="S38" s="6">
        <f>SUMIFS(LOOKUP!$E$2:$E$797,LOOKUP!$A$2:$A$797,'Scoring sheet'!$C38,LOOKUP!$B$2:$B$797,'Scoring sheet'!P38,LOOKUP!$C$2:$C$797,'Scoring sheet'!Q38,LOOKUP!$D$2:$D$797,'Scoring sheet'!R38)</f>
        <v>0</v>
      </c>
      <c r="T38" s="24">
        <f t="shared" si="24"/>
        <v>0</v>
      </c>
      <c r="U38" s="24">
        <f t="shared" si="49"/>
        <v>63.5</v>
      </c>
      <c r="V38" s="29" t="s">
        <v>76</v>
      </c>
      <c r="W38" s="6">
        <v>5.5</v>
      </c>
      <c r="X38" s="22">
        <v>55</v>
      </c>
      <c r="Y38" s="22" t="s">
        <v>121</v>
      </c>
      <c r="Z38" s="6">
        <f>SUMIFS(LOOKUP!$E$2:$E$797,LOOKUP!$A$2:$A$797,'Scoring sheet'!$C38,LOOKUP!$B$2:$B$797,'Scoring sheet'!W38,LOOKUP!$C$2:$C$797,'Scoring sheet'!X38,LOOKUP!$D$2:$D$797,'Scoring sheet'!Y38)</f>
        <v>59.5</v>
      </c>
      <c r="AA38" s="24">
        <f t="shared" si="25"/>
        <v>2</v>
      </c>
      <c r="AB38" s="24">
        <f t="shared" si="50"/>
        <v>63.5</v>
      </c>
      <c r="AC38" s="29" t="s">
        <v>76</v>
      </c>
      <c r="AD38" s="6">
        <v>5</v>
      </c>
      <c r="AE38" s="22">
        <v>55</v>
      </c>
      <c r="AF38" s="22" t="s">
        <v>8</v>
      </c>
      <c r="AG38" s="6">
        <f>SUMIFS(LOOKUP!$E$2:$E$797,LOOKUP!$A$2:$A$797,'Scoring sheet'!$C38,LOOKUP!$B$2:$B$797,'Scoring sheet'!AD38,LOOKUP!$C$2:$C$797,'Scoring sheet'!AE38,LOOKUP!$D$2:$D$797,'Scoring sheet'!AF38)</f>
        <v>65</v>
      </c>
      <c r="AH38" s="24">
        <f t="shared" si="26"/>
        <v>7.5</v>
      </c>
      <c r="AI38" s="24">
        <f t="shared" si="51"/>
        <v>64.25</v>
      </c>
      <c r="AJ38" s="29" t="s">
        <v>76</v>
      </c>
      <c r="AK38" s="6">
        <v>4</v>
      </c>
      <c r="AL38" s="22">
        <v>55</v>
      </c>
      <c r="AM38" s="22" t="s">
        <v>121</v>
      </c>
      <c r="AN38" s="6">
        <f>SUMIFS(LOOKUP!$E$2:$E$797,LOOKUP!$A$2:$A$797,'Scoring sheet'!$C38,LOOKUP!$B$2:$B$797,'Scoring sheet'!AK38,LOOKUP!$C$2:$C$797,'Scoring sheet'!AL38,LOOKUP!$D$2:$D$797,'Scoring sheet'!AM38)</f>
        <v>58</v>
      </c>
      <c r="AO38" s="24">
        <f t="shared" si="27"/>
        <v>-0.25</v>
      </c>
      <c r="AP38" s="24">
        <f t="shared" si="52"/>
        <v>64.25</v>
      </c>
      <c r="AQ38" s="29" t="s">
        <v>76</v>
      </c>
      <c r="AR38" s="6">
        <v>4</v>
      </c>
      <c r="AS38" s="22">
        <v>55</v>
      </c>
      <c r="AT38" s="22" t="s">
        <v>9</v>
      </c>
      <c r="AU38" s="6">
        <f>SUMIFS(LOOKUP!$E$2:$E$797,LOOKUP!$A$2:$A$797,'Scoring sheet'!$C38,LOOKUP!$B$2:$B$797,'Scoring sheet'!AR38,LOOKUP!$C$2:$C$797,'Scoring sheet'!AS38,LOOKUP!$D$2:$D$797,'Scoring sheet'!AT38)</f>
        <v>70</v>
      </c>
      <c r="AV38" s="24">
        <f t="shared" si="28"/>
        <v>11.75</v>
      </c>
      <c r="AW38" s="24">
        <f t="shared" si="53"/>
        <v>67.125</v>
      </c>
      <c r="AX38" s="29" t="s">
        <v>77</v>
      </c>
      <c r="AY38" s="6"/>
      <c r="AZ38" s="22"/>
      <c r="BA38" s="22"/>
      <c r="BB38" s="6">
        <f>SUMIFS(LOOKUP!$E$2:$E$797,LOOKUP!$A$2:$A$797,'Scoring sheet'!$C38,LOOKUP!$B$2:$B$797,'Scoring sheet'!AY38,LOOKUP!$C$2:$C$797,'Scoring sheet'!AZ38,LOOKUP!$D$2:$D$797,'Scoring sheet'!BA38)</f>
        <v>0</v>
      </c>
      <c r="BC38" s="24">
        <f t="shared" si="29"/>
        <v>0</v>
      </c>
      <c r="BD38" s="24">
        <f t="shared" si="54"/>
        <v>67.125</v>
      </c>
      <c r="BE38" s="29" t="s">
        <v>77</v>
      </c>
      <c r="BF38" s="6"/>
      <c r="BG38" s="22"/>
      <c r="BH38" s="22"/>
      <c r="BI38" s="6">
        <f>SUMIFS(LOOKUP!$E$2:$E$797,LOOKUP!$A$2:$A$797,'Scoring sheet'!$C38,LOOKUP!$B$2:$B$797,'Scoring sheet'!BF38,LOOKUP!$C$2:$C$797,'Scoring sheet'!BG38,LOOKUP!$D$2:$D$797,'Scoring sheet'!BH38)</f>
        <v>0</v>
      </c>
      <c r="BJ38" s="24">
        <f t="shared" si="30"/>
        <v>0</v>
      </c>
      <c r="BK38" s="24">
        <f t="shared" si="55"/>
        <v>67.125</v>
      </c>
      <c r="BL38" s="29" t="s">
        <v>77</v>
      </c>
      <c r="BM38" s="6"/>
      <c r="BN38" s="22"/>
      <c r="BO38" s="22"/>
      <c r="BP38" s="6">
        <f>SUMIFS(LOOKUP!$E$2:$E$797,LOOKUP!$A$2:$A$797,'Scoring sheet'!$C38,LOOKUP!$B$2:$B$797,'Scoring sheet'!BM38,LOOKUP!$C$2:$C$797,'Scoring sheet'!BN38,LOOKUP!$D$2:$D$797,'Scoring sheet'!BO38)</f>
        <v>0</v>
      </c>
      <c r="BQ38" s="24">
        <f t="shared" si="31"/>
        <v>0</v>
      </c>
      <c r="BR38" s="24">
        <f t="shared" si="56"/>
        <v>67.125</v>
      </c>
      <c r="BS38" s="29" t="s">
        <v>77</v>
      </c>
      <c r="BT38" s="6"/>
      <c r="BU38" s="22"/>
      <c r="BV38" s="22"/>
      <c r="BW38" s="6">
        <f>SUMIFS(LOOKUP!$E$2:$E$797,LOOKUP!$A$2:$A$797,'Scoring sheet'!$C38,LOOKUP!$B$2:$B$797,'Scoring sheet'!BT38,LOOKUP!$C$2:$C$797,'Scoring sheet'!BU38,LOOKUP!$D$2:$D$797,'Scoring sheet'!BV38)</f>
        <v>0</v>
      </c>
      <c r="BX38" s="24">
        <f t="shared" si="32"/>
        <v>0</v>
      </c>
      <c r="BY38" s="24">
        <f t="shared" si="57"/>
        <v>67.125</v>
      </c>
      <c r="BZ38" s="29" t="s">
        <v>77</v>
      </c>
      <c r="CA38" s="6"/>
      <c r="CB38" s="22"/>
      <c r="CC38" s="22"/>
      <c r="CD38" s="6">
        <f>SUMIFS(LOOKUP!$E$2:$E$797,LOOKUP!$A$2:$A$797,'Scoring sheet'!$C38,LOOKUP!$B$2:$B$797,'Scoring sheet'!CA38,LOOKUP!$C$2:$C$797,'Scoring sheet'!CB38,LOOKUP!$D$2:$D$797,'Scoring sheet'!CC38)</f>
        <v>0</v>
      </c>
      <c r="CE38" s="24">
        <f t="shared" si="33"/>
        <v>0</v>
      </c>
      <c r="CF38" s="24">
        <f t="shared" si="58"/>
        <v>67.125</v>
      </c>
      <c r="CG38" s="29" t="s">
        <v>77</v>
      </c>
      <c r="CH38" s="6"/>
      <c r="CI38" s="22"/>
      <c r="CJ38" s="22"/>
      <c r="CK38" s="6">
        <f>SUMIFS(LOOKUP!$E$2:$E$797,LOOKUP!$A$2:$A$797,'Scoring sheet'!$C38,LOOKUP!$B$2:$B$797,'Scoring sheet'!CH38,LOOKUP!$C$2:$C$797,'Scoring sheet'!CI38,LOOKUP!$D$2:$D$797,'Scoring sheet'!CJ38)</f>
        <v>0</v>
      </c>
      <c r="CL38" s="24">
        <f t="shared" si="34"/>
        <v>0</v>
      </c>
      <c r="CM38" s="24">
        <f t="shared" si="59"/>
        <v>67.125</v>
      </c>
      <c r="CN38" s="29" t="s">
        <v>77</v>
      </c>
      <c r="CO38" s="6"/>
      <c r="CP38" s="22"/>
      <c r="CQ38" s="22"/>
      <c r="CR38" s="6">
        <f>SUMIFS(LOOKUP!$E$2:$E$797,LOOKUP!$A$2:$A$797,'Scoring sheet'!$C38,LOOKUP!$B$2:$B$797,'Scoring sheet'!CO38,LOOKUP!$C$2:$C$797,'Scoring sheet'!CP38,LOOKUP!$D$2:$D$797,'Scoring sheet'!CQ38)</f>
        <v>0</v>
      </c>
      <c r="CS38" s="24">
        <f t="shared" si="35"/>
        <v>0</v>
      </c>
      <c r="CT38" s="24">
        <f t="shared" si="60"/>
        <v>67.125</v>
      </c>
      <c r="CU38" s="29" t="s">
        <v>77</v>
      </c>
      <c r="CV38" s="6"/>
      <c r="CW38" s="22"/>
      <c r="CX38" s="22"/>
      <c r="CY38" s="6">
        <f>SUMIFS(LOOKUP!$E$2:$E$797,LOOKUP!$A$2:$A$797,'Scoring sheet'!$C38,LOOKUP!$B$2:$B$797,'Scoring sheet'!CV38,LOOKUP!$C$2:$C$797,'Scoring sheet'!CW38,LOOKUP!$D$2:$D$797,'Scoring sheet'!CX38)</f>
        <v>0</v>
      </c>
      <c r="CZ38" s="24">
        <f t="shared" si="36"/>
        <v>0</v>
      </c>
      <c r="DA38" s="24">
        <f t="shared" si="61"/>
        <v>67.125</v>
      </c>
      <c r="DB38" s="29" t="s">
        <v>77</v>
      </c>
      <c r="DC38" s="6"/>
      <c r="DD38" s="22"/>
      <c r="DE38" s="22"/>
      <c r="DF38" s="6">
        <f>SUMIFS(LOOKUP!$E$2:$E$797,LOOKUP!$A$2:$A$797,'Scoring sheet'!$C38,LOOKUP!$B$2:$B$797,'Scoring sheet'!DC38,LOOKUP!$C$2:$C$797,'Scoring sheet'!DD38,LOOKUP!$D$2:$D$797,'Scoring sheet'!DE38)</f>
        <v>0</v>
      </c>
      <c r="DG38" s="24">
        <f t="shared" si="37"/>
        <v>0</v>
      </c>
      <c r="DI38">
        <f t="shared" si="14"/>
        <v>0</v>
      </c>
      <c r="DJ38">
        <f t="shared" si="15"/>
        <v>0</v>
      </c>
      <c r="DK38">
        <f t="shared" si="16"/>
        <v>2</v>
      </c>
      <c r="DL38">
        <f t="shared" si="17"/>
        <v>7.5</v>
      </c>
      <c r="DM38">
        <f t="shared" si="18"/>
        <v>-0.25</v>
      </c>
      <c r="DN38">
        <f t="shared" si="19"/>
        <v>11.75</v>
      </c>
      <c r="DO38">
        <f t="shared" si="20"/>
        <v>0</v>
      </c>
      <c r="DP38">
        <f t="shared" si="21"/>
        <v>0</v>
      </c>
      <c r="DQ38">
        <f t="shared" si="22"/>
        <v>0</v>
      </c>
      <c r="DR38">
        <f t="shared" si="38"/>
        <v>0</v>
      </c>
      <c r="DS38">
        <f t="shared" si="39"/>
        <v>0</v>
      </c>
      <c r="DT38">
        <f t="shared" si="40"/>
        <v>0</v>
      </c>
      <c r="DU38">
        <f t="shared" si="41"/>
        <v>0</v>
      </c>
      <c r="DV38">
        <f t="shared" si="42"/>
        <v>0</v>
      </c>
      <c r="DW38">
        <f t="shared" si="43"/>
        <v>0</v>
      </c>
      <c r="DY38">
        <f>SUM(LARGE(DI38:DR38,{1,2,3}))</f>
        <v>21.25</v>
      </c>
      <c r="DZ38">
        <f>SUM(LARGE(DI38:DR38,{1,2}))</f>
        <v>19.25</v>
      </c>
      <c r="EA38">
        <f>SUM(LARGE(DI38:DR38,{1}))</f>
        <v>11.75</v>
      </c>
      <c r="EB38">
        <f t="shared" si="44"/>
        <v>21</v>
      </c>
      <c r="EC38">
        <f t="shared" si="45"/>
        <v>11.75</v>
      </c>
      <c r="ED38">
        <f t="shared" si="46"/>
        <v>70</v>
      </c>
      <c r="EE38">
        <f>SUMIFS(LOOKUP!$G$2:$G$797,LOOKUP!$A$2:$A$797,'Scoring sheet'!$C38,LOOKUP!$E$2:$E$797,'Scoring sheet'!ED38)</f>
        <v>38</v>
      </c>
      <c r="EF38">
        <f>SUMIFS(LOOKUP!$B$2:$B$797,LOOKUP!$A$2:$A$797,'Scoring sheet'!$C38,LOOKUP!$E$2:$E$797,'Scoring sheet'!ED38)</f>
        <v>4</v>
      </c>
      <c r="EG38">
        <f>SUMIFS(LOOKUP!$C$2:$C$797,LOOKUP!$A$2:$A$797,'Scoring sheet'!$C38,LOOKUP!$E$2:$E$797,'Scoring sheet'!ED38)</f>
        <v>55</v>
      </c>
      <c r="EH38">
        <f>SUMIFS(LOOKUP!$F$2:$F$797,LOOKUP!$A$2:$A$797,'Scoring sheet'!$C38,LOOKUP!$E$2:$E$797,'Scoring sheet'!ED38)</f>
        <v>14</v>
      </c>
      <c r="EI38" t="str">
        <f>VLOOKUP(EH38,'Scoring points detail'!$H$222:$I$229,2,FALSE)</f>
        <v>14m</v>
      </c>
      <c r="EK38">
        <f t="shared" ref="EK38:EK55" si="62">MAX(AU38,AN38,AG38,Z38,S38,L38)-G38</f>
        <v>6.5</v>
      </c>
    </row>
    <row r="39" spans="1:141" x14ac:dyDescent="0.25">
      <c r="A39" t="s">
        <v>101</v>
      </c>
      <c r="B39" t="s">
        <v>23</v>
      </c>
      <c r="C39" t="s">
        <v>17</v>
      </c>
      <c r="D39" s="36">
        <v>4</v>
      </c>
      <c r="E39" s="36">
        <v>49</v>
      </c>
      <c r="F39" s="36" t="s">
        <v>121</v>
      </c>
      <c r="G39" s="37">
        <f>SUMIFS(LOOKUP!$E$2:$E$797,LOOKUP!$A$2:$A$797,'Scoring sheet'!$C39,LOOKUP!$B$2:$B$797,'Scoring sheet'!D39,LOOKUP!$C$2:$C$797,'Scoring sheet'!E39,LOOKUP!$D$2:$D$797,'Scoring sheet'!F39)</f>
        <v>46</v>
      </c>
      <c r="H39" s="29" t="s">
        <v>77</v>
      </c>
      <c r="I39" s="22"/>
      <c r="J39" s="22"/>
      <c r="K39" s="22"/>
      <c r="L39" s="6">
        <f>SUMIFS(LOOKUP!$E$2:$E$797,LOOKUP!$A$2:$A$797,'Scoring sheet'!$C39,LOOKUP!$B$2:$B$797,'Scoring sheet'!I39,LOOKUP!$C$2:$C$797,'Scoring sheet'!J39,LOOKUP!$D$2:$D$797,'Scoring sheet'!K39)</f>
        <v>0</v>
      </c>
      <c r="M39" s="24">
        <f t="shared" si="23"/>
        <v>0</v>
      </c>
      <c r="N39" s="24">
        <f t="shared" si="48"/>
        <v>46</v>
      </c>
      <c r="O39" s="29" t="s">
        <v>77</v>
      </c>
      <c r="P39" s="6"/>
      <c r="Q39" s="22"/>
      <c r="R39" s="22"/>
      <c r="S39" s="6">
        <f>SUMIFS(LOOKUP!$E$2:$E$797,LOOKUP!$A$2:$A$797,'Scoring sheet'!$C39,LOOKUP!$B$2:$B$797,'Scoring sheet'!P39,LOOKUP!$C$2:$C$797,'Scoring sheet'!Q39,LOOKUP!$D$2:$D$797,'Scoring sheet'!R39)</f>
        <v>0</v>
      </c>
      <c r="T39" s="24">
        <f t="shared" si="24"/>
        <v>0</v>
      </c>
      <c r="U39" s="24">
        <f t="shared" si="49"/>
        <v>46</v>
      </c>
      <c r="V39" s="29" t="s">
        <v>76</v>
      </c>
      <c r="W39" s="6">
        <v>5.5</v>
      </c>
      <c r="X39" s="22">
        <v>49</v>
      </c>
      <c r="Y39" s="22" t="s">
        <v>121</v>
      </c>
      <c r="Z39" s="6">
        <f>SUMIFS(LOOKUP!$E$2:$E$797,LOOKUP!$A$2:$A$797,'Scoring sheet'!$C39,LOOKUP!$B$2:$B$797,'Scoring sheet'!W39,LOOKUP!$C$2:$C$797,'Scoring sheet'!X39,LOOKUP!$D$2:$D$797,'Scoring sheet'!Y39)</f>
        <v>47.5</v>
      </c>
      <c r="AA39" s="24">
        <f t="shared" si="25"/>
        <v>7.5</v>
      </c>
      <c r="AB39" s="24">
        <f t="shared" si="50"/>
        <v>46.75</v>
      </c>
      <c r="AC39" s="29" t="s">
        <v>76</v>
      </c>
      <c r="AD39" s="6">
        <v>5</v>
      </c>
      <c r="AE39" s="22">
        <v>49</v>
      </c>
      <c r="AF39" s="22" t="s">
        <v>121</v>
      </c>
      <c r="AG39" s="6">
        <f>SUMIFS(LOOKUP!$E$2:$E$797,LOOKUP!$A$2:$A$797,'Scoring sheet'!$C39,LOOKUP!$B$2:$B$797,'Scoring sheet'!AD39,LOOKUP!$C$2:$C$797,'Scoring sheet'!AE39,LOOKUP!$D$2:$D$797,'Scoring sheet'!AF39)</f>
        <v>47</v>
      </c>
      <c r="AH39" s="24">
        <f t="shared" si="26"/>
        <v>6.25</v>
      </c>
      <c r="AI39" s="24">
        <f t="shared" si="51"/>
        <v>46.875</v>
      </c>
      <c r="AJ39" s="29" t="s">
        <v>76</v>
      </c>
      <c r="AK39" s="6">
        <v>2</v>
      </c>
      <c r="AL39" s="22">
        <v>52</v>
      </c>
      <c r="AM39" s="22" t="s">
        <v>121</v>
      </c>
      <c r="AN39" s="6">
        <f>SUMIFS(LOOKUP!$E$2:$E$797,LOOKUP!$A$2:$A$797,'Scoring sheet'!$C39,LOOKUP!$B$2:$B$797,'Scoring sheet'!AK39,LOOKUP!$C$2:$C$797,'Scoring sheet'!AL39,LOOKUP!$D$2:$D$797,'Scoring sheet'!AM39)</f>
        <v>50</v>
      </c>
      <c r="AO39" s="24">
        <f t="shared" si="27"/>
        <v>9.125</v>
      </c>
      <c r="AP39" s="24">
        <f t="shared" si="52"/>
        <v>48.4375</v>
      </c>
      <c r="AQ39" s="29" t="s">
        <v>76</v>
      </c>
      <c r="AR39" s="6">
        <v>3</v>
      </c>
      <c r="AS39" s="22">
        <v>52</v>
      </c>
      <c r="AT39" s="22" t="s">
        <v>121</v>
      </c>
      <c r="AU39" s="6">
        <f>SUMIFS(LOOKUP!$E$2:$E$797,LOOKUP!$A$2:$A$797,'Scoring sheet'!$C39,LOOKUP!$B$2:$B$797,'Scoring sheet'!AR39,LOOKUP!$C$2:$C$797,'Scoring sheet'!AS39,LOOKUP!$D$2:$D$797,'Scoring sheet'!AT39)</f>
        <v>51</v>
      </c>
      <c r="AV39" s="24">
        <f t="shared" si="28"/>
        <v>8.5625</v>
      </c>
      <c r="AW39" s="24">
        <f t="shared" si="53"/>
        <v>49.71875</v>
      </c>
      <c r="AX39" s="29" t="s">
        <v>77</v>
      </c>
      <c r="AY39" s="6"/>
      <c r="AZ39" s="22"/>
      <c r="BA39" s="22"/>
      <c r="BB39" s="6">
        <f>SUMIFS(LOOKUP!$E$2:$E$797,LOOKUP!$A$2:$A$797,'Scoring sheet'!$C39,LOOKUP!$B$2:$B$797,'Scoring sheet'!AY39,LOOKUP!$C$2:$C$797,'Scoring sheet'!AZ39,LOOKUP!$D$2:$D$797,'Scoring sheet'!BA39)</f>
        <v>0</v>
      </c>
      <c r="BC39" s="24">
        <f t="shared" si="29"/>
        <v>0</v>
      </c>
      <c r="BD39" s="24">
        <f t="shared" si="54"/>
        <v>49.71875</v>
      </c>
      <c r="BE39" s="29" t="s">
        <v>77</v>
      </c>
      <c r="BF39" s="6"/>
      <c r="BG39" s="22"/>
      <c r="BH39" s="22"/>
      <c r="BI39" s="6">
        <f>SUMIFS(LOOKUP!$E$2:$E$797,LOOKUP!$A$2:$A$797,'Scoring sheet'!$C39,LOOKUP!$B$2:$B$797,'Scoring sheet'!BF39,LOOKUP!$C$2:$C$797,'Scoring sheet'!BG39,LOOKUP!$D$2:$D$797,'Scoring sheet'!BH39)</f>
        <v>0</v>
      </c>
      <c r="BJ39" s="24">
        <f t="shared" si="30"/>
        <v>0</v>
      </c>
      <c r="BK39" s="24">
        <f t="shared" si="55"/>
        <v>49.71875</v>
      </c>
      <c r="BL39" s="29" t="s">
        <v>77</v>
      </c>
      <c r="BM39" s="6"/>
      <c r="BN39" s="22"/>
      <c r="BO39" s="22"/>
      <c r="BP39" s="6">
        <f>SUMIFS(LOOKUP!$E$2:$E$797,LOOKUP!$A$2:$A$797,'Scoring sheet'!$C39,LOOKUP!$B$2:$B$797,'Scoring sheet'!BM39,LOOKUP!$C$2:$C$797,'Scoring sheet'!BN39,LOOKUP!$D$2:$D$797,'Scoring sheet'!BO39)</f>
        <v>0</v>
      </c>
      <c r="BQ39" s="24">
        <f t="shared" si="31"/>
        <v>0</v>
      </c>
      <c r="BR39" s="24">
        <f t="shared" si="56"/>
        <v>49.71875</v>
      </c>
      <c r="BS39" s="29" t="s">
        <v>77</v>
      </c>
      <c r="BT39" s="6"/>
      <c r="BU39" s="22"/>
      <c r="BV39" s="22"/>
      <c r="BW39" s="6">
        <f>SUMIFS(LOOKUP!$E$2:$E$797,LOOKUP!$A$2:$A$797,'Scoring sheet'!$C39,LOOKUP!$B$2:$B$797,'Scoring sheet'!BT39,LOOKUP!$C$2:$C$797,'Scoring sheet'!BU39,LOOKUP!$D$2:$D$797,'Scoring sheet'!BV39)</f>
        <v>0</v>
      </c>
      <c r="BX39" s="24">
        <f t="shared" si="32"/>
        <v>0</v>
      </c>
      <c r="BY39" s="24">
        <f t="shared" si="57"/>
        <v>49.71875</v>
      </c>
      <c r="BZ39" s="29" t="s">
        <v>77</v>
      </c>
      <c r="CA39" s="6"/>
      <c r="CB39" s="22"/>
      <c r="CC39" s="22"/>
      <c r="CD39" s="6">
        <f>SUMIFS(LOOKUP!$E$2:$E$797,LOOKUP!$A$2:$A$797,'Scoring sheet'!$C39,LOOKUP!$B$2:$B$797,'Scoring sheet'!CA39,LOOKUP!$C$2:$C$797,'Scoring sheet'!CB39,LOOKUP!$D$2:$D$797,'Scoring sheet'!CC39)</f>
        <v>0</v>
      </c>
      <c r="CE39" s="24">
        <f t="shared" si="33"/>
        <v>0</v>
      </c>
      <c r="CF39" s="24">
        <f t="shared" si="58"/>
        <v>49.71875</v>
      </c>
      <c r="CG39" s="29" t="s">
        <v>77</v>
      </c>
      <c r="CH39" s="6"/>
      <c r="CI39" s="22"/>
      <c r="CJ39" s="22"/>
      <c r="CK39" s="6">
        <f>SUMIFS(LOOKUP!$E$2:$E$797,LOOKUP!$A$2:$A$797,'Scoring sheet'!$C39,LOOKUP!$B$2:$B$797,'Scoring sheet'!CH39,LOOKUP!$C$2:$C$797,'Scoring sheet'!CI39,LOOKUP!$D$2:$D$797,'Scoring sheet'!CJ39)</f>
        <v>0</v>
      </c>
      <c r="CL39" s="24">
        <f t="shared" si="34"/>
        <v>0</v>
      </c>
      <c r="CM39" s="24">
        <f t="shared" si="59"/>
        <v>49.71875</v>
      </c>
      <c r="CN39" s="29" t="s">
        <v>77</v>
      </c>
      <c r="CO39" s="6"/>
      <c r="CP39" s="22"/>
      <c r="CQ39" s="22"/>
      <c r="CR39" s="6">
        <f>SUMIFS(LOOKUP!$E$2:$E$797,LOOKUP!$A$2:$A$797,'Scoring sheet'!$C39,LOOKUP!$B$2:$B$797,'Scoring sheet'!CO39,LOOKUP!$C$2:$C$797,'Scoring sheet'!CP39,LOOKUP!$D$2:$D$797,'Scoring sheet'!CQ39)</f>
        <v>0</v>
      </c>
      <c r="CS39" s="24">
        <f t="shared" si="35"/>
        <v>0</v>
      </c>
      <c r="CT39" s="24">
        <f t="shared" si="60"/>
        <v>49.71875</v>
      </c>
      <c r="CU39" s="29" t="s">
        <v>77</v>
      </c>
      <c r="CV39" s="6"/>
      <c r="CW39" s="22"/>
      <c r="CX39" s="22"/>
      <c r="CY39" s="6">
        <f>SUMIFS(LOOKUP!$E$2:$E$797,LOOKUP!$A$2:$A$797,'Scoring sheet'!$C39,LOOKUP!$B$2:$B$797,'Scoring sheet'!CV39,LOOKUP!$C$2:$C$797,'Scoring sheet'!CW39,LOOKUP!$D$2:$D$797,'Scoring sheet'!CX39)</f>
        <v>0</v>
      </c>
      <c r="CZ39" s="24">
        <f t="shared" si="36"/>
        <v>0</v>
      </c>
      <c r="DA39" s="24">
        <f t="shared" si="61"/>
        <v>49.71875</v>
      </c>
      <c r="DB39" s="29" t="s">
        <v>77</v>
      </c>
      <c r="DC39" s="6"/>
      <c r="DD39" s="22"/>
      <c r="DE39" s="22"/>
      <c r="DF39" s="6">
        <f>SUMIFS(LOOKUP!$E$2:$E$797,LOOKUP!$A$2:$A$797,'Scoring sheet'!$C39,LOOKUP!$B$2:$B$797,'Scoring sheet'!DC39,LOOKUP!$C$2:$C$797,'Scoring sheet'!DD39,LOOKUP!$D$2:$D$797,'Scoring sheet'!DE39)</f>
        <v>0</v>
      </c>
      <c r="DG39" s="24">
        <f t="shared" si="37"/>
        <v>0</v>
      </c>
      <c r="DI39">
        <f t="shared" si="14"/>
        <v>0</v>
      </c>
      <c r="DJ39">
        <f t="shared" si="15"/>
        <v>0</v>
      </c>
      <c r="DK39">
        <f t="shared" si="16"/>
        <v>7.5</v>
      </c>
      <c r="DL39">
        <f t="shared" si="17"/>
        <v>6.25</v>
      </c>
      <c r="DM39">
        <f t="shared" si="18"/>
        <v>9.125</v>
      </c>
      <c r="DN39">
        <f t="shared" si="19"/>
        <v>8.5625</v>
      </c>
      <c r="DO39">
        <f t="shared" si="20"/>
        <v>0</v>
      </c>
      <c r="DP39">
        <f t="shared" si="21"/>
        <v>0</v>
      </c>
      <c r="DQ39">
        <f t="shared" si="22"/>
        <v>0</v>
      </c>
      <c r="DR39">
        <f t="shared" si="38"/>
        <v>0</v>
      </c>
      <c r="DS39">
        <f t="shared" si="39"/>
        <v>0</v>
      </c>
      <c r="DT39">
        <f t="shared" si="40"/>
        <v>0</v>
      </c>
      <c r="DU39">
        <f t="shared" si="41"/>
        <v>0</v>
      </c>
      <c r="DV39">
        <f t="shared" si="42"/>
        <v>0</v>
      </c>
      <c r="DW39">
        <f t="shared" si="43"/>
        <v>0</v>
      </c>
      <c r="DY39">
        <f>SUM(LARGE(DI39:DR39,{1,2,3}))</f>
        <v>25.1875</v>
      </c>
      <c r="DZ39">
        <f>SUM(LARGE(DI39:DR39,{1,2}))</f>
        <v>17.6875</v>
      </c>
      <c r="EA39">
        <f>SUM(LARGE(DI39:DR39,{1}))</f>
        <v>9.125</v>
      </c>
      <c r="EB39">
        <f t="shared" si="44"/>
        <v>31.4375</v>
      </c>
      <c r="EC39">
        <f t="shared" si="45"/>
        <v>9.125</v>
      </c>
      <c r="ED39">
        <f t="shared" si="46"/>
        <v>51</v>
      </c>
      <c r="EE39">
        <f>SUMIFS(LOOKUP!$G$2:$G$797,LOOKUP!$A$2:$A$797,'Scoring sheet'!$C39,LOOKUP!$E$2:$E$797,'Scoring sheet'!ED39)</f>
        <v>57</v>
      </c>
      <c r="EF39">
        <f>SUMIFS(LOOKUP!$B$2:$B$797,LOOKUP!$A$2:$A$797,'Scoring sheet'!$C39,LOOKUP!$E$2:$E$797,'Scoring sheet'!ED39)</f>
        <v>3</v>
      </c>
      <c r="EG39">
        <f>SUMIFS(LOOKUP!$C$2:$C$797,LOOKUP!$A$2:$A$797,'Scoring sheet'!$C39,LOOKUP!$E$2:$E$797,'Scoring sheet'!ED39)</f>
        <v>52</v>
      </c>
      <c r="EH39">
        <f>SUMIFS(LOOKUP!$F$2:$F$797,LOOKUP!$A$2:$A$797,'Scoring sheet'!$C39,LOOKUP!$E$2:$E$797,'Scoring sheet'!ED39)</f>
        <v>18</v>
      </c>
      <c r="EI39" t="str">
        <f>VLOOKUP(EH39,'Scoring points detail'!$H$222:$I$229,2,FALSE)</f>
        <v>18m</v>
      </c>
      <c r="EK39">
        <f t="shared" si="62"/>
        <v>5</v>
      </c>
    </row>
    <row r="40" spans="1:141" x14ac:dyDescent="0.25">
      <c r="A40" t="s">
        <v>177</v>
      </c>
      <c r="B40" t="s">
        <v>24</v>
      </c>
      <c r="C40" t="s">
        <v>17</v>
      </c>
      <c r="D40" s="36">
        <v>5.5</v>
      </c>
      <c r="E40" s="36">
        <v>43</v>
      </c>
      <c r="F40" s="36" t="s">
        <v>121</v>
      </c>
      <c r="G40" s="37">
        <f>SUMIFS(LOOKUP!$E$2:$E$797,LOOKUP!$A$2:$A$797,'Scoring sheet'!$C40,LOOKUP!$B$2:$B$797,'Scoring sheet'!D40,LOOKUP!$C$2:$C$797,'Scoring sheet'!E40,LOOKUP!$D$2:$D$797,'Scoring sheet'!F40)</f>
        <v>35.5</v>
      </c>
      <c r="H40" s="29" t="s">
        <v>77</v>
      </c>
      <c r="I40" s="22"/>
      <c r="J40" s="22"/>
      <c r="K40" s="22"/>
      <c r="L40" s="6">
        <f>SUMIFS(LOOKUP!$E$2:$E$797,LOOKUP!$A$2:$A$797,'Scoring sheet'!$C40,LOOKUP!$B$2:$B$797,'Scoring sheet'!I40,LOOKUP!$C$2:$C$797,'Scoring sheet'!J40,LOOKUP!$D$2:$D$797,'Scoring sheet'!K40)</f>
        <v>0</v>
      </c>
      <c r="M40" s="24">
        <f t="shared" si="23"/>
        <v>0</v>
      </c>
      <c r="N40" s="24">
        <f t="shared" si="48"/>
        <v>35.5</v>
      </c>
      <c r="O40" s="29" t="s">
        <v>77</v>
      </c>
      <c r="P40" s="6"/>
      <c r="Q40" s="22"/>
      <c r="R40" s="22"/>
      <c r="S40" s="6">
        <f>SUMIFS(LOOKUP!$E$2:$E$797,LOOKUP!$A$2:$A$797,'Scoring sheet'!$C40,LOOKUP!$B$2:$B$797,'Scoring sheet'!P40,LOOKUP!$C$2:$C$797,'Scoring sheet'!Q40,LOOKUP!$D$2:$D$797,'Scoring sheet'!R40)</f>
        <v>0</v>
      </c>
      <c r="T40" s="24">
        <f t="shared" si="24"/>
        <v>0</v>
      </c>
      <c r="U40" s="24">
        <f t="shared" si="49"/>
        <v>35.5</v>
      </c>
      <c r="V40" s="29" t="s">
        <v>77</v>
      </c>
      <c r="W40" s="6"/>
      <c r="X40" s="22"/>
      <c r="Y40" s="22"/>
      <c r="Z40" s="6">
        <f>SUMIFS(LOOKUP!$E$2:$E$797,LOOKUP!$A$2:$A$797,'Scoring sheet'!$C40,LOOKUP!$B$2:$B$797,'Scoring sheet'!W40,LOOKUP!$C$2:$C$797,'Scoring sheet'!X40,LOOKUP!$D$2:$D$797,'Scoring sheet'!Y40)</f>
        <v>0</v>
      </c>
      <c r="AA40" s="24">
        <f t="shared" si="25"/>
        <v>0</v>
      </c>
      <c r="AB40" s="24">
        <f t="shared" si="50"/>
        <v>35.5</v>
      </c>
      <c r="AC40" s="29" t="s">
        <v>76</v>
      </c>
      <c r="AD40" s="6">
        <v>2</v>
      </c>
      <c r="AE40" s="22">
        <v>46</v>
      </c>
      <c r="AF40" s="22" t="s">
        <v>121</v>
      </c>
      <c r="AG40" s="6">
        <f>SUMIFS(LOOKUP!$E$2:$E$797,LOOKUP!$A$2:$A$797,'Scoring sheet'!$C40,LOOKUP!$B$2:$B$797,'Scoring sheet'!AD40,LOOKUP!$C$2:$C$797,'Scoring sheet'!AE40,LOOKUP!$D$2:$D$797,'Scoring sheet'!AF40)</f>
        <v>38</v>
      </c>
      <c r="AH40" s="24">
        <f t="shared" si="26"/>
        <v>8.5</v>
      </c>
      <c r="AI40" s="24">
        <f t="shared" si="51"/>
        <v>36.75</v>
      </c>
      <c r="AJ40" s="29" t="s">
        <v>77</v>
      </c>
      <c r="AK40" s="6"/>
      <c r="AL40" s="22"/>
      <c r="AM40" s="22"/>
      <c r="AN40" s="6">
        <f>SUMIFS(LOOKUP!$E$2:$E$797,LOOKUP!$A$2:$A$797,'Scoring sheet'!$C40,LOOKUP!$B$2:$B$797,'Scoring sheet'!AK40,LOOKUP!$C$2:$C$797,'Scoring sheet'!AL40,LOOKUP!$D$2:$D$797,'Scoring sheet'!AM40)</f>
        <v>0</v>
      </c>
      <c r="AO40" s="24">
        <f t="shared" si="27"/>
        <v>0</v>
      </c>
      <c r="AP40" s="24">
        <f t="shared" si="52"/>
        <v>36.75</v>
      </c>
      <c r="AQ40" s="29" t="s">
        <v>76</v>
      </c>
      <c r="AR40" s="6">
        <v>5</v>
      </c>
      <c r="AS40" s="22">
        <v>46</v>
      </c>
      <c r="AT40" s="22" t="s">
        <v>121</v>
      </c>
      <c r="AU40" s="6">
        <f>SUMIFS(LOOKUP!$E$2:$E$797,LOOKUP!$A$2:$A$797,'Scoring sheet'!$C40,LOOKUP!$B$2:$B$797,'Scoring sheet'!AR40,LOOKUP!$C$2:$C$797,'Scoring sheet'!AS40,LOOKUP!$D$2:$D$797,'Scoring sheet'!AT40)</f>
        <v>41</v>
      </c>
      <c r="AV40" s="24">
        <f t="shared" si="28"/>
        <v>10.25</v>
      </c>
      <c r="AW40" s="24">
        <f t="shared" si="53"/>
        <v>38.875</v>
      </c>
      <c r="AX40" s="29" t="s">
        <v>77</v>
      </c>
      <c r="AY40" s="6"/>
      <c r="AZ40" s="22"/>
      <c r="BA40" s="22"/>
      <c r="BB40" s="6">
        <f>SUMIFS(LOOKUP!$E$2:$E$797,LOOKUP!$A$2:$A$797,'Scoring sheet'!$C40,LOOKUP!$B$2:$B$797,'Scoring sheet'!AY40,LOOKUP!$C$2:$C$797,'Scoring sheet'!AZ40,LOOKUP!$D$2:$D$797,'Scoring sheet'!BA40)</f>
        <v>0</v>
      </c>
      <c r="BC40" s="24">
        <f t="shared" si="29"/>
        <v>0</v>
      </c>
      <c r="BD40" s="24">
        <f t="shared" si="54"/>
        <v>38.875</v>
      </c>
      <c r="BE40" s="29" t="s">
        <v>77</v>
      </c>
      <c r="BF40" s="6"/>
      <c r="BG40" s="22"/>
      <c r="BH40" s="22"/>
      <c r="BI40" s="6">
        <f>SUMIFS(LOOKUP!$E$2:$E$797,LOOKUP!$A$2:$A$797,'Scoring sheet'!$C40,LOOKUP!$B$2:$B$797,'Scoring sheet'!BF40,LOOKUP!$C$2:$C$797,'Scoring sheet'!BG40,LOOKUP!$D$2:$D$797,'Scoring sheet'!BH40)</f>
        <v>0</v>
      </c>
      <c r="BJ40" s="24">
        <f t="shared" si="30"/>
        <v>0</v>
      </c>
      <c r="BK40" s="24">
        <f t="shared" si="55"/>
        <v>38.875</v>
      </c>
      <c r="BL40" s="29" t="s">
        <v>77</v>
      </c>
      <c r="BM40" s="6"/>
      <c r="BN40" s="22"/>
      <c r="BO40" s="22"/>
      <c r="BP40" s="6">
        <f>SUMIFS(LOOKUP!$E$2:$E$797,LOOKUP!$A$2:$A$797,'Scoring sheet'!$C40,LOOKUP!$B$2:$B$797,'Scoring sheet'!BM40,LOOKUP!$C$2:$C$797,'Scoring sheet'!BN40,LOOKUP!$D$2:$D$797,'Scoring sheet'!BO40)</f>
        <v>0</v>
      </c>
      <c r="BQ40" s="24">
        <f t="shared" si="31"/>
        <v>0</v>
      </c>
      <c r="BR40" s="24">
        <f t="shared" si="56"/>
        <v>38.875</v>
      </c>
      <c r="BS40" s="29" t="s">
        <v>77</v>
      </c>
      <c r="BT40" s="6"/>
      <c r="BU40" s="22"/>
      <c r="BV40" s="22"/>
      <c r="BW40" s="6">
        <f>SUMIFS(LOOKUP!$E$2:$E$797,LOOKUP!$A$2:$A$797,'Scoring sheet'!$C40,LOOKUP!$B$2:$B$797,'Scoring sheet'!BT40,LOOKUP!$C$2:$C$797,'Scoring sheet'!BU40,LOOKUP!$D$2:$D$797,'Scoring sheet'!BV40)</f>
        <v>0</v>
      </c>
      <c r="BX40" s="24">
        <f t="shared" si="32"/>
        <v>0</v>
      </c>
      <c r="BY40" s="24">
        <f t="shared" si="57"/>
        <v>38.875</v>
      </c>
      <c r="BZ40" s="29" t="s">
        <v>77</v>
      </c>
      <c r="CA40" s="6"/>
      <c r="CB40" s="22"/>
      <c r="CC40" s="22"/>
      <c r="CD40" s="6">
        <f>SUMIFS(LOOKUP!$E$2:$E$797,LOOKUP!$A$2:$A$797,'Scoring sheet'!$C40,LOOKUP!$B$2:$B$797,'Scoring sheet'!CA40,LOOKUP!$C$2:$C$797,'Scoring sheet'!CB40,LOOKUP!$D$2:$D$797,'Scoring sheet'!CC40)</f>
        <v>0</v>
      </c>
      <c r="CE40" s="24">
        <f t="shared" si="33"/>
        <v>0</v>
      </c>
      <c r="CF40" s="24">
        <f t="shared" si="58"/>
        <v>38.875</v>
      </c>
      <c r="CG40" s="29" t="s">
        <v>77</v>
      </c>
      <c r="CH40" s="6"/>
      <c r="CI40" s="22"/>
      <c r="CJ40" s="22"/>
      <c r="CK40" s="6">
        <f>SUMIFS(LOOKUP!$E$2:$E$797,LOOKUP!$A$2:$A$797,'Scoring sheet'!$C40,LOOKUP!$B$2:$B$797,'Scoring sheet'!CH40,LOOKUP!$C$2:$C$797,'Scoring sheet'!CI40,LOOKUP!$D$2:$D$797,'Scoring sheet'!CJ40)</f>
        <v>0</v>
      </c>
      <c r="CL40" s="24">
        <f t="shared" si="34"/>
        <v>0</v>
      </c>
      <c r="CM40" s="24">
        <f t="shared" si="59"/>
        <v>38.875</v>
      </c>
      <c r="CN40" s="29" t="s">
        <v>77</v>
      </c>
      <c r="CO40" s="6"/>
      <c r="CP40" s="22"/>
      <c r="CQ40" s="22"/>
      <c r="CR40" s="6">
        <f>SUMIFS(LOOKUP!$E$2:$E$797,LOOKUP!$A$2:$A$797,'Scoring sheet'!$C40,LOOKUP!$B$2:$B$797,'Scoring sheet'!CO40,LOOKUP!$C$2:$C$797,'Scoring sheet'!CP40,LOOKUP!$D$2:$D$797,'Scoring sheet'!CQ40)</f>
        <v>0</v>
      </c>
      <c r="CS40" s="24">
        <f t="shared" si="35"/>
        <v>0</v>
      </c>
      <c r="CT40" s="24">
        <f t="shared" si="60"/>
        <v>38.875</v>
      </c>
      <c r="CU40" s="29" t="s">
        <v>77</v>
      </c>
      <c r="CV40" s="6"/>
      <c r="CW40" s="22"/>
      <c r="CX40" s="22"/>
      <c r="CY40" s="6">
        <f>SUMIFS(LOOKUP!$E$2:$E$797,LOOKUP!$A$2:$A$797,'Scoring sheet'!$C40,LOOKUP!$B$2:$B$797,'Scoring sheet'!CV40,LOOKUP!$C$2:$C$797,'Scoring sheet'!CW40,LOOKUP!$D$2:$D$797,'Scoring sheet'!CX40)</f>
        <v>0</v>
      </c>
      <c r="CZ40" s="24">
        <f t="shared" si="36"/>
        <v>0</v>
      </c>
      <c r="DA40" s="24">
        <f t="shared" si="61"/>
        <v>38.875</v>
      </c>
      <c r="DB40" s="29" t="s">
        <v>77</v>
      </c>
      <c r="DC40" s="6"/>
      <c r="DD40" s="22"/>
      <c r="DE40" s="22"/>
      <c r="DF40" s="6">
        <f>SUMIFS(LOOKUP!$E$2:$E$797,LOOKUP!$A$2:$A$797,'Scoring sheet'!$C40,LOOKUP!$B$2:$B$797,'Scoring sheet'!DC40,LOOKUP!$C$2:$C$797,'Scoring sheet'!DD40,LOOKUP!$D$2:$D$797,'Scoring sheet'!DE40)</f>
        <v>0</v>
      </c>
      <c r="DG40" s="24">
        <f t="shared" si="37"/>
        <v>0</v>
      </c>
      <c r="DI40">
        <f t="shared" si="14"/>
        <v>0</v>
      </c>
      <c r="DJ40">
        <f t="shared" si="15"/>
        <v>0</v>
      </c>
      <c r="DK40">
        <f t="shared" si="16"/>
        <v>0</v>
      </c>
      <c r="DL40">
        <f t="shared" si="17"/>
        <v>8.5</v>
      </c>
      <c r="DM40">
        <f t="shared" si="18"/>
        <v>0</v>
      </c>
      <c r="DN40">
        <f t="shared" si="19"/>
        <v>10.25</v>
      </c>
      <c r="DO40">
        <f t="shared" si="20"/>
        <v>0</v>
      </c>
      <c r="DP40">
        <f t="shared" si="21"/>
        <v>0</v>
      </c>
      <c r="DQ40">
        <f t="shared" si="22"/>
        <v>0</v>
      </c>
      <c r="DR40">
        <f t="shared" si="38"/>
        <v>0</v>
      </c>
      <c r="DS40">
        <f t="shared" si="39"/>
        <v>0</v>
      </c>
      <c r="DT40">
        <f t="shared" si="40"/>
        <v>0</v>
      </c>
      <c r="DU40">
        <f t="shared" si="41"/>
        <v>0</v>
      </c>
      <c r="DV40">
        <f t="shared" si="42"/>
        <v>0</v>
      </c>
      <c r="DW40">
        <f t="shared" si="43"/>
        <v>0</v>
      </c>
      <c r="DY40">
        <f>SUM(LARGE(DI40:DR40,{1,2,3}))</f>
        <v>18.75</v>
      </c>
      <c r="DZ40">
        <f>SUM(LARGE(DI40:DR40,{1,2}))</f>
        <v>18.75</v>
      </c>
      <c r="EA40">
        <f>SUM(LARGE(DI40:DR40,{1}))</f>
        <v>10.25</v>
      </c>
      <c r="EB40">
        <f t="shared" si="44"/>
        <v>18.75</v>
      </c>
      <c r="EC40">
        <f t="shared" si="45"/>
        <v>10.25</v>
      </c>
      <c r="ED40">
        <f t="shared" si="46"/>
        <v>41</v>
      </c>
      <c r="EE40">
        <f>SUMIFS(LOOKUP!$G$2:$G$797,LOOKUP!$A$2:$A$797,'Scoring sheet'!$C40,LOOKUP!$E$2:$E$797,'Scoring sheet'!ED40)</f>
        <v>67</v>
      </c>
      <c r="EF40">
        <f>SUMIFS(LOOKUP!$B$2:$B$797,LOOKUP!$A$2:$A$797,'Scoring sheet'!$C40,LOOKUP!$E$2:$E$797,'Scoring sheet'!ED40)</f>
        <v>5</v>
      </c>
      <c r="EG40">
        <f>SUMIFS(LOOKUP!$C$2:$C$797,LOOKUP!$A$2:$A$797,'Scoring sheet'!$C40,LOOKUP!$E$2:$E$797,'Scoring sheet'!ED40)</f>
        <v>46</v>
      </c>
      <c r="EH40">
        <f>SUMIFS(LOOKUP!$F$2:$F$797,LOOKUP!$A$2:$A$797,'Scoring sheet'!$C40,LOOKUP!$E$2:$E$797,'Scoring sheet'!ED40)</f>
        <v>18</v>
      </c>
      <c r="EI40" t="str">
        <f>VLOOKUP(EH40,'Scoring points detail'!$H$222:$I$229,2,FALSE)</f>
        <v>18m</v>
      </c>
      <c r="EK40">
        <f t="shared" si="62"/>
        <v>5.5</v>
      </c>
    </row>
    <row r="41" spans="1:141" x14ac:dyDescent="0.25">
      <c r="A41" t="s">
        <v>102</v>
      </c>
      <c r="B41" t="s">
        <v>22</v>
      </c>
      <c r="C41" t="s">
        <v>17</v>
      </c>
      <c r="D41" s="36">
        <v>3</v>
      </c>
      <c r="E41" s="36">
        <v>55</v>
      </c>
      <c r="F41" s="36" t="s">
        <v>121</v>
      </c>
      <c r="G41" s="37">
        <f>SUMIFS(LOOKUP!$E$2:$E$797,LOOKUP!$A$2:$A$797,'Scoring sheet'!$C41,LOOKUP!$B$2:$B$797,'Scoring sheet'!D41,LOOKUP!$C$2:$C$797,'Scoring sheet'!E41,LOOKUP!$D$2:$D$797,'Scoring sheet'!F41)</f>
        <v>57</v>
      </c>
      <c r="H41" s="29" t="s">
        <v>77</v>
      </c>
      <c r="I41" s="22"/>
      <c r="J41" s="22"/>
      <c r="K41" s="22"/>
      <c r="L41" s="6">
        <f>SUMIFS(LOOKUP!$E$2:$E$797,LOOKUP!$A$2:$A$797,'Scoring sheet'!$C41,LOOKUP!$B$2:$B$797,'Scoring sheet'!I41,LOOKUP!$C$2:$C$797,'Scoring sheet'!J41,LOOKUP!$D$2:$D$797,'Scoring sheet'!K41)</f>
        <v>0</v>
      </c>
      <c r="M41" s="24">
        <f t="shared" si="23"/>
        <v>0</v>
      </c>
      <c r="N41" s="24">
        <f t="shared" si="48"/>
        <v>57</v>
      </c>
      <c r="O41" s="29" t="s">
        <v>77</v>
      </c>
      <c r="P41" s="6"/>
      <c r="Q41" s="22"/>
      <c r="R41" s="22"/>
      <c r="S41" s="6">
        <f>SUMIFS(LOOKUP!$E$2:$E$797,LOOKUP!$A$2:$A$797,'Scoring sheet'!$C41,LOOKUP!$B$2:$B$797,'Scoring sheet'!P41,LOOKUP!$C$2:$C$797,'Scoring sheet'!Q41,LOOKUP!$D$2:$D$797,'Scoring sheet'!R41)</f>
        <v>0</v>
      </c>
      <c r="T41" s="24">
        <f t="shared" si="24"/>
        <v>0</v>
      </c>
      <c r="U41" s="24">
        <f t="shared" si="49"/>
        <v>57</v>
      </c>
      <c r="V41" s="29" t="s">
        <v>77</v>
      </c>
      <c r="W41" s="6"/>
      <c r="X41" s="22"/>
      <c r="Y41" s="22"/>
      <c r="Z41" s="6">
        <f>SUMIFS(LOOKUP!$E$2:$E$797,LOOKUP!$A$2:$A$797,'Scoring sheet'!$C41,LOOKUP!$B$2:$B$797,'Scoring sheet'!W41,LOOKUP!$C$2:$C$797,'Scoring sheet'!X41,LOOKUP!$D$2:$D$797,'Scoring sheet'!Y41)</f>
        <v>0</v>
      </c>
      <c r="AA41" s="24">
        <f t="shared" si="25"/>
        <v>0</v>
      </c>
      <c r="AB41" s="24">
        <f t="shared" si="50"/>
        <v>57</v>
      </c>
      <c r="AC41" s="29" t="s">
        <v>77</v>
      </c>
      <c r="AD41" s="6"/>
      <c r="AE41" s="22"/>
      <c r="AF41" s="22"/>
      <c r="AG41" s="6">
        <f>SUMIFS(LOOKUP!$E$2:$E$797,LOOKUP!$A$2:$A$797,'Scoring sheet'!$C41,LOOKUP!$B$2:$B$797,'Scoring sheet'!AD41,LOOKUP!$C$2:$C$797,'Scoring sheet'!AE41,LOOKUP!$D$2:$D$797,'Scoring sheet'!AF41)</f>
        <v>0</v>
      </c>
      <c r="AH41" s="24">
        <f t="shared" si="26"/>
        <v>0</v>
      </c>
      <c r="AI41" s="24">
        <f t="shared" si="51"/>
        <v>57</v>
      </c>
      <c r="AJ41" s="29" t="s">
        <v>77</v>
      </c>
      <c r="AK41" s="6"/>
      <c r="AL41" s="22"/>
      <c r="AM41" s="22"/>
      <c r="AN41" s="6">
        <f>SUMIFS(LOOKUP!$E$2:$E$797,LOOKUP!$A$2:$A$797,'Scoring sheet'!$C41,LOOKUP!$B$2:$B$797,'Scoring sheet'!AK41,LOOKUP!$C$2:$C$797,'Scoring sheet'!AL41,LOOKUP!$D$2:$D$797,'Scoring sheet'!AM41)</f>
        <v>0</v>
      </c>
      <c r="AO41" s="24">
        <f t="shared" si="27"/>
        <v>0</v>
      </c>
      <c r="AP41" s="24">
        <f t="shared" si="52"/>
        <v>57</v>
      </c>
      <c r="AQ41" s="29" t="s">
        <v>76</v>
      </c>
      <c r="AR41" s="6">
        <v>3</v>
      </c>
      <c r="AS41" s="22">
        <v>55</v>
      </c>
      <c r="AT41" s="22" t="s">
        <v>121</v>
      </c>
      <c r="AU41" s="6">
        <f>SUMIFS(LOOKUP!$E$2:$E$797,LOOKUP!$A$2:$A$797,'Scoring sheet'!$C41,LOOKUP!$B$2:$B$797,'Scoring sheet'!AR41,LOOKUP!$C$2:$C$797,'Scoring sheet'!AS41,LOOKUP!$D$2:$D$797,'Scoring sheet'!AT41)</f>
        <v>57</v>
      </c>
      <c r="AV41" s="24">
        <f t="shared" si="28"/>
        <v>6</v>
      </c>
      <c r="AW41" s="24">
        <f t="shared" si="53"/>
        <v>57</v>
      </c>
      <c r="AX41" s="29" t="s">
        <v>77</v>
      </c>
      <c r="AY41" s="6"/>
      <c r="AZ41" s="22"/>
      <c r="BA41" s="22"/>
      <c r="BB41" s="6">
        <f>SUMIFS(LOOKUP!$E$2:$E$797,LOOKUP!$A$2:$A$797,'Scoring sheet'!$C41,LOOKUP!$B$2:$B$797,'Scoring sheet'!AY41,LOOKUP!$C$2:$C$797,'Scoring sheet'!AZ41,LOOKUP!$D$2:$D$797,'Scoring sheet'!BA41)</f>
        <v>0</v>
      </c>
      <c r="BC41" s="24">
        <f t="shared" si="29"/>
        <v>0</v>
      </c>
      <c r="BD41" s="24">
        <f t="shared" si="54"/>
        <v>57</v>
      </c>
      <c r="BE41" s="29" t="s">
        <v>77</v>
      </c>
      <c r="BF41" s="6"/>
      <c r="BG41" s="22"/>
      <c r="BH41" s="22"/>
      <c r="BI41" s="6">
        <f>SUMIFS(LOOKUP!$E$2:$E$797,LOOKUP!$A$2:$A$797,'Scoring sheet'!$C41,LOOKUP!$B$2:$B$797,'Scoring sheet'!BF41,LOOKUP!$C$2:$C$797,'Scoring sheet'!BG41,LOOKUP!$D$2:$D$797,'Scoring sheet'!BH41)</f>
        <v>0</v>
      </c>
      <c r="BJ41" s="24">
        <f t="shared" si="30"/>
        <v>0</v>
      </c>
      <c r="BK41" s="24">
        <f t="shared" si="55"/>
        <v>57</v>
      </c>
      <c r="BL41" s="29" t="s">
        <v>77</v>
      </c>
      <c r="BM41" s="6"/>
      <c r="BN41" s="22"/>
      <c r="BO41" s="22"/>
      <c r="BP41" s="6">
        <f>SUMIFS(LOOKUP!$E$2:$E$797,LOOKUP!$A$2:$A$797,'Scoring sheet'!$C41,LOOKUP!$B$2:$B$797,'Scoring sheet'!BM41,LOOKUP!$C$2:$C$797,'Scoring sheet'!BN41,LOOKUP!$D$2:$D$797,'Scoring sheet'!BO41)</f>
        <v>0</v>
      </c>
      <c r="BQ41" s="24">
        <f t="shared" si="31"/>
        <v>0</v>
      </c>
      <c r="BR41" s="24">
        <f t="shared" si="56"/>
        <v>57</v>
      </c>
      <c r="BS41" s="29" t="s">
        <v>77</v>
      </c>
      <c r="BT41" s="6"/>
      <c r="BU41" s="22"/>
      <c r="BV41" s="22"/>
      <c r="BW41" s="6">
        <f>SUMIFS(LOOKUP!$E$2:$E$797,LOOKUP!$A$2:$A$797,'Scoring sheet'!$C41,LOOKUP!$B$2:$B$797,'Scoring sheet'!BT41,LOOKUP!$C$2:$C$797,'Scoring sheet'!BU41,LOOKUP!$D$2:$D$797,'Scoring sheet'!BV41)</f>
        <v>0</v>
      </c>
      <c r="BX41" s="24">
        <f t="shared" si="32"/>
        <v>0</v>
      </c>
      <c r="BY41" s="24">
        <f t="shared" si="57"/>
        <v>57</v>
      </c>
      <c r="BZ41" s="29" t="s">
        <v>77</v>
      </c>
      <c r="CA41" s="6"/>
      <c r="CB41" s="22"/>
      <c r="CC41" s="22"/>
      <c r="CD41" s="6">
        <f>SUMIFS(LOOKUP!$E$2:$E$797,LOOKUP!$A$2:$A$797,'Scoring sheet'!$C41,LOOKUP!$B$2:$B$797,'Scoring sheet'!CA41,LOOKUP!$C$2:$C$797,'Scoring sheet'!CB41,LOOKUP!$D$2:$D$797,'Scoring sheet'!CC41)</f>
        <v>0</v>
      </c>
      <c r="CE41" s="24">
        <f t="shared" si="33"/>
        <v>0</v>
      </c>
      <c r="CF41" s="24">
        <f t="shared" si="58"/>
        <v>57</v>
      </c>
      <c r="CG41" s="29" t="s">
        <v>77</v>
      </c>
      <c r="CH41" s="6"/>
      <c r="CI41" s="22"/>
      <c r="CJ41" s="22"/>
      <c r="CK41" s="6">
        <f>SUMIFS(LOOKUP!$E$2:$E$797,LOOKUP!$A$2:$A$797,'Scoring sheet'!$C41,LOOKUP!$B$2:$B$797,'Scoring sheet'!CH41,LOOKUP!$C$2:$C$797,'Scoring sheet'!CI41,LOOKUP!$D$2:$D$797,'Scoring sheet'!CJ41)</f>
        <v>0</v>
      </c>
      <c r="CL41" s="24">
        <f t="shared" si="34"/>
        <v>0</v>
      </c>
      <c r="CM41" s="24">
        <f t="shared" si="59"/>
        <v>57</v>
      </c>
      <c r="CN41" s="29" t="s">
        <v>77</v>
      </c>
      <c r="CO41" s="6"/>
      <c r="CP41" s="22"/>
      <c r="CQ41" s="22"/>
      <c r="CR41" s="6">
        <f>SUMIFS(LOOKUP!$E$2:$E$797,LOOKUP!$A$2:$A$797,'Scoring sheet'!$C41,LOOKUP!$B$2:$B$797,'Scoring sheet'!CO41,LOOKUP!$C$2:$C$797,'Scoring sheet'!CP41,LOOKUP!$D$2:$D$797,'Scoring sheet'!CQ41)</f>
        <v>0</v>
      </c>
      <c r="CS41" s="24">
        <f t="shared" si="35"/>
        <v>0</v>
      </c>
      <c r="CT41" s="24">
        <f t="shared" si="60"/>
        <v>57</v>
      </c>
      <c r="CU41" s="29" t="s">
        <v>77</v>
      </c>
      <c r="CV41" s="6"/>
      <c r="CW41" s="22"/>
      <c r="CX41" s="22"/>
      <c r="CY41" s="6">
        <f>SUMIFS(LOOKUP!$E$2:$E$797,LOOKUP!$A$2:$A$797,'Scoring sheet'!$C41,LOOKUP!$B$2:$B$797,'Scoring sheet'!CV41,LOOKUP!$C$2:$C$797,'Scoring sheet'!CW41,LOOKUP!$D$2:$D$797,'Scoring sheet'!CX41)</f>
        <v>0</v>
      </c>
      <c r="CZ41" s="24">
        <f t="shared" si="36"/>
        <v>0</v>
      </c>
      <c r="DA41" s="24">
        <f t="shared" si="61"/>
        <v>57</v>
      </c>
      <c r="DB41" s="29" t="s">
        <v>77</v>
      </c>
      <c r="DC41" s="6"/>
      <c r="DD41" s="22"/>
      <c r="DE41" s="22"/>
      <c r="DF41" s="6">
        <f>SUMIFS(LOOKUP!$E$2:$E$797,LOOKUP!$A$2:$A$797,'Scoring sheet'!$C41,LOOKUP!$B$2:$B$797,'Scoring sheet'!DC41,LOOKUP!$C$2:$C$797,'Scoring sheet'!DD41,LOOKUP!$D$2:$D$797,'Scoring sheet'!DE41)</f>
        <v>0</v>
      </c>
      <c r="DG41" s="24">
        <f t="shared" si="37"/>
        <v>0</v>
      </c>
      <c r="DI41">
        <f t="shared" si="14"/>
        <v>0</v>
      </c>
      <c r="DJ41">
        <f t="shared" si="15"/>
        <v>0</v>
      </c>
      <c r="DK41">
        <f t="shared" si="16"/>
        <v>0</v>
      </c>
      <c r="DL41">
        <f t="shared" si="17"/>
        <v>0</v>
      </c>
      <c r="DM41">
        <f t="shared" si="18"/>
        <v>0</v>
      </c>
      <c r="DN41">
        <f t="shared" si="19"/>
        <v>6</v>
      </c>
      <c r="DO41">
        <f t="shared" si="20"/>
        <v>0</v>
      </c>
      <c r="DP41">
        <f t="shared" si="21"/>
        <v>0</v>
      </c>
      <c r="DQ41">
        <f t="shared" si="22"/>
        <v>0</v>
      </c>
      <c r="DR41">
        <f t="shared" si="38"/>
        <v>0</v>
      </c>
      <c r="DS41">
        <f t="shared" si="39"/>
        <v>0</v>
      </c>
      <c r="DT41">
        <f t="shared" si="40"/>
        <v>0</v>
      </c>
      <c r="DU41">
        <f t="shared" si="41"/>
        <v>0</v>
      </c>
      <c r="DV41">
        <f t="shared" si="42"/>
        <v>0</v>
      </c>
      <c r="DW41">
        <f t="shared" si="43"/>
        <v>0</v>
      </c>
      <c r="DY41">
        <f>SUM(LARGE(DI41:DR41,{1,2,3}))</f>
        <v>6</v>
      </c>
      <c r="DZ41">
        <f>SUM(LARGE(DI41:DR41,{1,2}))</f>
        <v>6</v>
      </c>
      <c r="EA41">
        <f>SUM(LARGE(DI41:DR41,{1}))</f>
        <v>6</v>
      </c>
      <c r="EB41">
        <f t="shared" si="44"/>
        <v>6</v>
      </c>
      <c r="EC41">
        <f t="shared" si="45"/>
        <v>6</v>
      </c>
      <c r="ED41">
        <f t="shared" si="46"/>
        <v>57</v>
      </c>
      <c r="EE41">
        <f>SUMIFS(LOOKUP!$G$2:$G$797,LOOKUP!$A$2:$A$797,'Scoring sheet'!$C41,LOOKUP!$E$2:$E$797,'Scoring sheet'!ED41)</f>
        <v>51</v>
      </c>
      <c r="EF41">
        <f>SUMIFS(LOOKUP!$B$2:$B$797,LOOKUP!$A$2:$A$797,'Scoring sheet'!$C41,LOOKUP!$E$2:$E$797,'Scoring sheet'!ED41)</f>
        <v>3</v>
      </c>
      <c r="EG41">
        <f>SUMIFS(LOOKUP!$C$2:$C$797,LOOKUP!$A$2:$A$797,'Scoring sheet'!$C41,LOOKUP!$E$2:$E$797,'Scoring sheet'!ED41)</f>
        <v>55</v>
      </c>
      <c r="EH41">
        <f>SUMIFS(LOOKUP!$F$2:$F$797,LOOKUP!$A$2:$A$797,'Scoring sheet'!$C41,LOOKUP!$E$2:$E$797,'Scoring sheet'!ED41)</f>
        <v>18</v>
      </c>
      <c r="EI41" t="str">
        <f>VLOOKUP(EH41,'Scoring points detail'!$H$222:$I$229,2,FALSE)</f>
        <v>18m</v>
      </c>
      <c r="EK41">
        <f t="shared" si="62"/>
        <v>0</v>
      </c>
    </row>
    <row r="42" spans="1:141" x14ac:dyDescent="0.25">
      <c r="A42" t="s">
        <v>104</v>
      </c>
      <c r="B42" t="s">
        <v>24</v>
      </c>
      <c r="C42" t="s">
        <v>17</v>
      </c>
      <c r="D42" s="36">
        <v>6</v>
      </c>
      <c r="E42" s="36">
        <v>40</v>
      </c>
      <c r="F42" s="36" t="s">
        <v>121</v>
      </c>
      <c r="G42" s="37">
        <f>SUMIFS(LOOKUP!$E$2:$E$797,LOOKUP!$A$2:$A$797,'Scoring sheet'!$C42,LOOKUP!$B$2:$B$797,'Scoring sheet'!D42,LOOKUP!$C$2:$C$797,'Scoring sheet'!E42,LOOKUP!$D$2:$D$797,'Scoring sheet'!F42)</f>
        <v>30</v>
      </c>
      <c r="H42" s="29" t="s">
        <v>77</v>
      </c>
      <c r="I42" s="22"/>
      <c r="J42" s="22"/>
      <c r="K42" s="22"/>
      <c r="L42" s="6">
        <f>SUMIFS(LOOKUP!$E$2:$E$797,LOOKUP!$A$2:$A$797,'Scoring sheet'!$C42,LOOKUP!$B$2:$B$797,'Scoring sheet'!I42,LOOKUP!$C$2:$C$797,'Scoring sheet'!J42,LOOKUP!$D$2:$D$797,'Scoring sheet'!K42)</f>
        <v>0</v>
      </c>
      <c r="M42" s="24">
        <f t="shared" si="23"/>
        <v>0</v>
      </c>
      <c r="N42" s="24">
        <f t="shared" si="48"/>
        <v>30</v>
      </c>
      <c r="O42" s="29" t="s">
        <v>77</v>
      </c>
      <c r="P42" s="6"/>
      <c r="Q42" s="22"/>
      <c r="R42" s="22"/>
      <c r="S42" s="6">
        <f>SUMIFS(LOOKUP!$E$2:$E$797,LOOKUP!$A$2:$A$797,'Scoring sheet'!$C42,LOOKUP!$B$2:$B$797,'Scoring sheet'!P42,LOOKUP!$C$2:$C$797,'Scoring sheet'!Q42,LOOKUP!$D$2:$D$797,'Scoring sheet'!R42)</f>
        <v>0</v>
      </c>
      <c r="T42" s="24">
        <f t="shared" si="24"/>
        <v>0</v>
      </c>
      <c r="U42" s="24">
        <f t="shared" si="49"/>
        <v>30</v>
      </c>
      <c r="V42" s="29" t="s">
        <v>77</v>
      </c>
      <c r="W42" s="6"/>
      <c r="X42" s="22"/>
      <c r="Y42" s="22"/>
      <c r="Z42" s="6">
        <f>SUMIFS(LOOKUP!$E$2:$E$797,LOOKUP!$A$2:$A$797,'Scoring sheet'!$C42,LOOKUP!$B$2:$B$797,'Scoring sheet'!W42,LOOKUP!$C$2:$C$797,'Scoring sheet'!X42,LOOKUP!$D$2:$D$797,'Scoring sheet'!Y42)</f>
        <v>0</v>
      </c>
      <c r="AA42" s="24">
        <f t="shared" si="25"/>
        <v>0</v>
      </c>
      <c r="AB42" s="24">
        <f t="shared" si="50"/>
        <v>30</v>
      </c>
      <c r="AC42" s="29" t="s">
        <v>76</v>
      </c>
      <c r="AD42" s="6">
        <v>6</v>
      </c>
      <c r="AE42" s="22">
        <v>40</v>
      </c>
      <c r="AF42" s="22" t="s">
        <v>121</v>
      </c>
      <c r="AG42" s="6">
        <f>SUMIFS(LOOKUP!$E$2:$E$797,LOOKUP!$A$2:$A$797,'Scoring sheet'!$C42,LOOKUP!$B$2:$B$797,'Scoring sheet'!AD42,LOOKUP!$C$2:$C$797,'Scoring sheet'!AE42,LOOKUP!$D$2:$D$797,'Scoring sheet'!AF42)</f>
        <v>30</v>
      </c>
      <c r="AH42" s="24">
        <f t="shared" si="26"/>
        <v>6</v>
      </c>
      <c r="AI42" s="24">
        <f t="shared" si="51"/>
        <v>30</v>
      </c>
      <c r="AJ42" s="29" t="s">
        <v>77</v>
      </c>
      <c r="AK42" s="6"/>
      <c r="AL42" s="22"/>
      <c r="AM42" s="22"/>
      <c r="AN42" s="6">
        <f>SUMIFS(LOOKUP!$E$2:$E$797,LOOKUP!$A$2:$A$797,'Scoring sheet'!$C42,LOOKUP!$B$2:$B$797,'Scoring sheet'!AK42,LOOKUP!$C$2:$C$797,'Scoring sheet'!AL42,LOOKUP!$D$2:$D$797,'Scoring sheet'!AM42)</f>
        <v>0</v>
      </c>
      <c r="AO42" s="24">
        <f t="shared" si="27"/>
        <v>0</v>
      </c>
      <c r="AP42" s="24">
        <f t="shared" si="52"/>
        <v>30</v>
      </c>
      <c r="AQ42" s="29" t="s">
        <v>77</v>
      </c>
      <c r="AR42" s="6"/>
      <c r="AS42" s="22"/>
      <c r="AT42" s="22"/>
      <c r="AU42" s="6">
        <f>SUMIFS(LOOKUP!$E$2:$E$797,LOOKUP!$A$2:$A$797,'Scoring sheet'!$C42,LOOKUP!$B$2:$B$797,'Scoring sheet'!AR42,LOOKUP!$C$2:$C$797,'Scoring sheet'!AS42,LOOKUP!$D$2:$D$797,'Scoring sheet'!AT42)</f>
        <v>0</v>
      </c>
      <c r="AV42" s="24">
        <f t="shared" si="28"/>
        <v>0</v>
      </c>
      <c r="AW42" s="24">
        <f t="shared" si="53"/>
        <v>30</v>
      </c>
      <c r="AX42" s="29" t="s">
        <v>77</v>
      </c>
      <c r="AY42" s="6"/>
      <c r="AZ42" s="22"/>
      <c r="BA42" s="22"/>
      <c r="BB42" s="6">
        <f>SUMIFS(LOOKUP!$E$2:$E$797,LOOKUP!$A$2:$A$797,'Scoring sheet'!$C42,LOOKUP!$B$2:$B$797,'Scoring sheet'!AY42,LOOKUP!$C$2:$C$797,'Scoring sheet'!AZ42,LOOKUP!$D$2:$D$797,'Scoring sheet'!BA42)</f>
        <v>0</v>
      </c>
      <c r="BC42" s="24">
        <f t="shared" si="29"/>
        <v>0</v>
      </c>
      <c r="BD42" s="24">
        <f t="shared" si="54"/>
        <v>30</v>
      </c>
      <c r="BE42" s="29" t="s">
        <v>77</v>
      </c>
      <c r="BF42" s="6"/>
      <c r="BG42" s="22"/>
      <c r="BH42" s="22"/>
      <c r="BI42" s="6">
        <f>SUMIFS(LOOKUP!$E$2:$E$797,LOOKUP!$A$2:$A$797,'Scoring sheet'!$C42,LOOKUP!$B$2:$B$797,'Scoring sheet'!BF42,LOOKUP!$C$2:$C$797,'Scoring sheet'!BG42,LOOKUP!$D$2:$D$797,'Scoring sheet'!BH42)</f>
        <v>0</v>
      </c>
      <c r="BJ42" s="24">
        <f t="shared" si="30"/>
        <v>0</v>
      </c>
      <c r="BK42" s="24">
        <f t="shared" si="55"/>
        <v>30</v>
      </c>
      <c r="BL42" s="29" t="s">
        <v>77</v>
      </c>
      <c r="BM42" s="6"/>
      <c r="BN42" s="22"/>
      <c r="BO42" s="22"/>
      <c r="BP42" s="6">
        <f>SUMIFS(LOOKUP!$E$2:$E$797,LOOKUP!$A$2:$A$797,'Scoring sheet'!$C42,LOOKUP!$B$2:$B$797,'Scoring sheet'!BM42,LOOKUP!$C$2:$C$797,'Scoring sheet'!BN42,LOOKUP!$D$2:$D$797,'Scoring sheet'!BO42)</f>
        <v>0</v>
      </c>
      <c r="BQ42" s="24">
        <f t="shared" si="31"/>
        <v>0</v>
      </c>
      <c r="BR42" s="24">
        <f t="shared" si="56"/>
        <v>30</v>
      </c>
      <c r="BS42" s="29" t="s">
        <v>77</v>
      </c>
      <c r="BT42" s="6"/>
      <c r="BU42" s="22"/>
      <c r="BV42" s="22"/>
      <c r="BW42" s="6">
        <f>SUMIFS(LOOKUP!$E$2:$E$797,LOOKUP!$A$2:$A$797,'Scoring sheet'!$C42,LOOKUP!$B$2:$B$797,'Scoring sheet'!BT42,LOOKUP!$C$2:$C$797,'Scoring sheet'!BU42,LOOKUP!$D$2:$D$797,'Scoring sheet'!BV42)</f>
        <v>0</v>
      </c>
      <c r="BX42" s="24">
        <f t="shared" si="32"/>
        <v>0</v>
      </c>
      <c r="BY42" s="24">
        <f t="shared" si="57"/>
        <v>30</v>
      </c>
      <c r="BZ42" s="29" t="s">
        <v>77</v>
      </c>
      <c r="CA42" s="6"/>
      <c r="CB42" s="22"/>
      <c r="CC42" s="22"/>
      <c r="CD42" s="6">
        <f>SUMIFS(LOOKUP!$E$2:$E$797,LOOKUP!$A$2:$A$797,'Scoring sheet'!$C42,LOOKUP!$B$2:$B$797,'Scoring sheet'!CA42,LOOKUP!$C$2:$C$797,'Scoring sheet'!CB42,LOOKUP!$D$2:$D$797,'Scoring sheet'!CC42)</f>
        <v>0</v>
      </c>
      <c r="CE42" s="24">
        <f t="shared" si="33"/>
        <v>0</v>
      </c>
      <c r="CF42" s="24">
        <f t="shared" si="58"/>
        <v>30</v>
      </c>
      <c r="CG42" s="29" t="s">
        <v>77</v>
      </c>
      <c r="CH42" s="6"/>
      <c r="CI42" s="22"/>
      <c r="CJ42" s="22"/>
      <c r="CK42" s="6">
        <f>SUMIFS(LOOKUP!$E$2:$E$797,LOOKUP!$A$2:$A$797,'Scoring sheet'!$C42,LOOKUP!$B$2:$B$797,'Scoring sheet'!CH42,LOOKUP!$C$2:$C$797,'Scoring sheet'!CI42,LOOKUP!$D$2:$D$797,'Scoring sheet'!CJ42)</f>
        <v>0</v>
      </c>
      <c r="CL42" s="24">
        <f t="shared" si="34"/>
        <v>0</v>
      </c>
      <c r="CM42" s="24">
        <f t="shared" si="59"/>
        <v>30</v>
      </c>
      <c r="CN42" s="29" t="s">
        <v>77</v>
      </c>
      <c r="CO42" s="6"/>
      <c r="CP42" s="22"/>
      <c r="CQ42" s="22"/>
      <c r="CR42" s="6">
        <f>SUMIFS(LOOKUP!$E$2:$E$797,LOOKUP!$A$2:$A$797,'Scoring sheet'!$C42,LOOKUP!$B$2:$B$797,'Scoring sheet'!CO42,LOOKUP!$C$2:$C$797,'Scoring sheet'!CP42,LOOKUP!$D$2:$D$797,'Scoring sheet'!CQ42)</f>
        <v>0</v>
      </c>
      <c r="CS42" s="24">
        <f t="shared" si="35"/>
        <v>0</v>
      </c>
      <c r="CT42" s="24">
        <f t="shared" si="60"/>
        <v>30</v>
      </c>
      <c r="CU42" s="29" t="s">
        <v>77</v>
      </c>
      <c r="CV42" s="6"/>
      <c r="CW42" s="22"/>
      <c r="CX42" s="22"/>
      <c r="CY42" s="6">
        <f>SUMIFS(LOOKUP!$E$2:$E$797,LOOKUP!$A$2:$A$797,'Scoring sheet'!$C42,LOOKUP!$B$2:$B$797,'Scoring sheet'!CV42,LOOKUP!$C$2:$C$797,'Scoring sheet'!CW42,LOOKUP!$D$2:$D$797,'Scoring sheet'!CX42)</f>
        <v>0</v>
      </c>
      <c r="CZ42" s="24">
        <f t="shared" si="36"/>
        <v>0</v>
      </c>
      <c r="DA42" s="24">
        <f t="shared" si="61"/>
        <v>30</v>
      </c>
      <c r="DB42" s="29" t="s">
        <v>77</v>
      </c>
      <c r="DC42" s="6"/>
      <c r="DD42" s="22"/>
      <c r="DE42" s="22"/>
      <c r="DF42" s="6">
        <f>SUMIFS(LOOKUP!$E$2:$E$797,LOOKUP!$A$2:$A$797,'Scoring sheet'!$C42,LOOKUP!$B$2:$B$797,'Scoring sheet'!DC42,LOOKUP!$C$2:$C$797,'Scoring sheet'!DD42,LOOKUP!$D$2:$D$797,'Scoring sheet'!DE42)</f>
        <v>0</v>
      </c>
      <c r="DG42" s="24">
        <f t="shared" si="37"/>
        <v>0</v>
      </c>
      <c r="DI42">
        <f t="shared" si="14"/>
        <v>0</v>
      </c>
      <c r="DJ42">
        <f t="shared" si="15"/>
        <v>0</v>
      </c>
      <c r="DK42">
        <f t="shared" si="16"/>
        <v>0</v>
      </c>
      <c r="DL42">
        <f t="shared" si="17"/>
        <v>6</v>
      </c>
      <c r="DM42">
        <f t="shared" si="18"/>
        <v>0</v>
      </c>
      <c r="DN42">
        <f t="shared" si="19"/>
        <v>0</v>
      </c>
      <c r="DO42">
        <f t="shared" si="20"/>
        <v>0</v>
      </c>
      <c r="DP42">
        <f t="shared" si="21"/>
        <v>0</v>
      </c>
      <c r="DQ42">
        <f t="shared" si="22"/>
        <v>0</v>
      </c>
      <c r="DR42">
        <f t="shared" si="38"/>
        <v>0</v>
      </c>
      <c r="DS42">
        <f t="shared" si="39"/>
        <v>0</v>
      </c>
      <c r="DT42">
        <f t="shared" si="40"/>
        <v>0</v>
      </c>
      <c r="DU42">
        <f t="shared" si="41"/>
        <v>0</v>
      </c>
      <c r="DV42">
        <f t="shared" si="42"/>
        <v>0</v>
      </c>
      <c r="DW42">
        <f t="shared" si="43"/>
        <v>0</v>
      </c>
      <c r="DY42">
        <f>SUM(LARGE(DI42:DR42,{1,2,3}))</f>
        <v>6</v>
      </c>
      <c r="DZ42">
        <f>SUM(LARGE(DI42:DR42,{1,2}))</f>
        <v>6</v>
      </c>
      <c r="EA42">
        <f>SUM(LARGE(DI42:DR42,{1}))</f>
        <v>6</v>
      </c>
      <c r="EB42">
        <f t="shared" si="44"/>
        <v>6</v>
      </c>
      <c r="EC42">
        <f t="shared" si="45"/>
        <v>6</v>
      </c>
      <c r="ED42">
        <f t="shared" si="46"/>
        <v>30</v>
      </c>
      <c r="EE42">
        <f>SUMIFS(LOOKUP!$G$2:$G$797,LOOKUP!$A$2:$A$797,'Scoring sheet'!$C42,LOOKUP!$E$2:$E$797,'Scoring sheet'!ED42)</f>
        <v>78</v>
      </c>
      <c r="EF42">
        <f>SUMIFS(LOOKUP!$B$2:$B$797,LOOKUP!$A$2:$A$797,'Scoring sheet'!$C42,LOOKUP!$E$2:$E$797,'Scoring sheet'!ED42)</f>
        <v>6</v>
      </c>
      <c r="EG42">
        <f>SUMIFS(LOOKUP!$C$2:$C$797,LOOKUP!$A$2:$A$797,'Scoring sheet'!$C42,LOOKUP!$E$2:$E$797,'Scoring sheet'!ED42)</f>
        <v>40</v>
      </c>
      <c r="EH42">
        <f>SUMIFS(LOOKUP!$F$2:$F$797,LOOKUP!$A$2:$A$797,'Scoring sheet'!$C42,LOOKUP!$E$2:$E$797,'Scoring sheet'!ED42)</f>
        <v>18</v>
      </c>
      <c r="EI42" t="str">
        <f>VLOOKUP(EH42,'Scoring points detail'!$H$222:$I$229,2,FALSE)</f>
        <v>18m</v>
      </c>
      <c r="EK42">
        <f t="shared" si="62"/>
        <v>0</v>
      </c>
    </row>
    <row r="43" spans="1:141" x14ac:dyDescent="0.25">
      <c r="A43" t="s">
        <v>106</v>
      </c>
      <c r="B43" t="s">
        <v>25</v>
      </c>
      <c r="C43" t="s">
        <v>17</v>
      </c>
      <c r="D43" s="36">
        <v>6</v>
      </c>
      <c r="E43" s="36">
        <v>55</v>
      </c>
      <c r="F43" s="36" t="s">
        <v>10</v>
      </c>
      <c r="G43" s="37">
        <f>SUMIFS(LOOKUP!$E$2:$E$797,LOOKUP!$A$2:$A$797,'Scoring sheet'!$C43,LOOKUP!$B$2:$B$797,'Scoring sheet'!D43,LOOKUP!$C$2:$C$797,'Scoring sheet'!E43,LOOKUP!$D$2:$D$797,'Scoring sheet'!F43)</f>
        <v>78</v>
      </c>
      <c r="H43" s="29" t="s">
        <v>77</v>
      </c>
      <c r="I43" s="22"/>
      <c r="J43" s="22"/>
      <c r="K43" s="22"/>
      <c r="L43" s="6">
        <f>SUMIFS(LOOKUP!$E$2:$E$797,LOOKUP!$A$2:$A$797,'Scoring sheet'!$C43,LOOKUP!$B$2:$B$797,'Scoring sheet'!I43,LOOKUP!$C$2:$C$797,'Scoring sheet'!J43,LOOKUP!$D$2:$D$797,'Scoring sheet'!K43)</f>
        <v>0</v>
      </c>
      <c r="M43" s="24">
        <f t="shared" si="23"/>
        <v>0</v>
      </c>
      <c r="N43" s="24">
        <f t="shared" si="48"/>
        <v>78</v>
      </c>
      <c r="O43" s="29" t="s">
        <v>77</v>
      </c>
      <c r="P43" s="6"/>
      <c r="Q43" s="22"/>
      <c r="R43" s="22"/>
      <c r="S43" s="6">
        <f>SUMIFS(LOOKUP!$E$2:$E$797,LOOKUP!$A$2:$A$797,'Scoring sheet'!$C43,LOOKUP!$B$2:$B$797,'Scoring sheet'!P43,LOOKUP!$C$2:$C$797,'Scoring sheet'!Q43,LOOKUP!$D$2:$D$797,'Scoring sheet'!R43)</f>
        <v>0</v>
      </c>
      <c r="T43" s="24">
        <f t="shared" si="24"/>
        <v>0</v>
      </c>
      <c r="U43" s="24">
        <f t="shared" si="49"/>
        <v>78</v>
      </c>
      <c r="V43" s="29" t="s">
        <v>77</v>
      </c>
      <c r="W43" s="6"/>
      <c r="X43" s="22"/>
      <c r="Y43" s="22"/>
      <c r="Z43" s="6">
        <f>SUMIFS(LOOKUP!$E$2:$E$797,LOOKUP!$A$2:$A$797,'Scoring sheet'!$C43,LOOKUP!$B$2:$B$797,'Scoring sheet'!W43,LOOKUP!$C$2:$C$797,'Scoring sheet'!X43,LOOKUP!$D$2:$D$797,'Scoring sheet'!Y43)</f>
        <v>0</v>
      </c>
      <c r="AA43" s="24">
        <f t="shared" si="25"/>
        <v>0</v>
      </c>
      <c r="AB43" s="24">
        <f t="shared" si="50"/>
        <v>78</v>
      </c>
      <c r="AC43" s="29" t="s">
        <v>76</v>
      </c>
      <c r="AD43" s="6">
        <v>1.5</v>
      </c>
      <c r="AE43" s="22">
        <v>55</v>
      </c>
      <c r="AF43" s="22" t="s">
        <v>11</v>
      </c>
      <c r="AG43" s="6">
        <f>SUMIFS(LOOKUP!$E$2:$E$797,LOOKUP!$A$2:$A$797,'Scoring sheet'!$C43,LOOKUP!$B$2:$B$797,'Scoring sheet'!AD43,LOOKUP!$C$2:$C$797,'Scoring sheet'!AE43,LOOKUP!$D$2:$D$797,'Scoring sheet'!AF43)</f>
        <v>79.5</v>
      </c>
      <c r="AH43" s="24">
        <f t="shared" si="26"/>
        <v>7.5</v>
      </c>
      <c r="AI43" s="24">
        <f t="shared" si="51"/>
        <v>78.75</v>
      </c>
      <c r="AJ43" s="29" t="s">
        <v>77</v>
      </c>
      <c r="AK43" s="6"/>
      <c r="AL43" s="22"/>
      <c r="AM43" s="22"/>
      <c r="AN43" s="6">
        <f>SUMIFS(LOOKUP!$E$2:$E$797,LOOKUP!$A$2:$A$797,'Scoring sheet'!$C43,LOOKUP!$B$2:$B$797,'Scoring sheet'!AK43,LOOKUP!$C$2:$C$797,'Scoring sheet'!AL43,LOOKUP!$D$2:$D$797,'Scoring sheet'!AM43)</f>
        <v>0</v>
      </c>
      <c r="AO43" s="24">
        <f t="shared" si="27"/>
        <v>0</v>
      </c>
      <c r="AP43" s="24">
        <f t="shared" si="52"/>
        <v>78.75</v>
      </c>
      <c r="AQ43" s="29" t="s">
        <v>77</v>
      </c>
      <c r="AR43" s="6"/>
      <c r="AS43" s="22"/>
      <c r="AT43" s="22"/>
      <c r="AU43" s="6">
        <f>SUMIFS(LOOKUP!$E$2:$E$797,LOOKUP!$A$2:$A$797,'Scoring sheet'!$C43,LOOKUP!$B$2:$B$797,'Scoring sheet'!AR43,LOOKUP!$C$2:$C$797,'Scoring sheet'!AS43,LOOKUP!$D$2:$D$797,'Scoring sheet'!AT43)</f>
        <v>0</v>
      </c>
      <c r="AV43" s="24">
        <f t="shared" si="28"/>
        <v>0</v>
      </c>
      <c r="AW43" s="24">
        <f t="shared" si="53"/>
        <v>78.75</v>
      </c>
      <c r="AX43" s="29" t="s">
        <v>77</v>
      </c>
      <c r="AY43" s="6"/>
      <c r="AZ43" s="22"/>
      <c r="BA43" s="22"/>
      <c r="BB43" s="6">
        <f>SUMIFS(LOOKUP!$E$2:$E$797,LOOKUP!$A$2:$A$797,'Scoring sheet'!$C43,LOOKUP!$B$2:$B$797,'Scoring sheet'!AY43,LOOKUP!$C$2:$C$797,'Scoring sheet'!AZ43,LOOKUP!$D$2:$D$797,'Scoring sheet'!BA43)</f>
        <v>0</v>
      </c>
      <c r="BC43" s="24">
        <f t="shared" si="29"/>
        <v>0</v>
      </c>
      <c r="BD43" s="24">
        <f t="shared" si="54"/>
        <v>78.75</v>
      </c>
      <c r="BE43" s="29" t="s">
        <v>77</v>
      </c>
      <c r="BF43" s="6"/>
      <c r="BG43" s="22"/>
      <c r="BH43" s="22"/>
      <c r="BI43" s="6">
        <f>SUMIFS(LOOKUP!$E$2:$E$797,LOOKUP!$A$2:$A$797,'Scoring sheet'!$C43,LOOKUP!$B$2:$B$797,'Scoring sheet'!BF43,LOOKUP!$C$2:$C$797,'Scoring sheet'!BG43,LOOKUP!$D$2:$D$797,'Scoring sheet'!BH43)</f>
        <v>0</v>
      </c>
      <c r="BJ43" s="24">
        <f t="shared" si="30"/>
        <v>0</v>
      </c>
      <c r="BK43" s="24">
        <f t="shared" si="55"/>
        <v>78.75</v>
      </c>
      <c r="BL43" s="29" t="s">
        <v>77</v>
      </c>
      <c r="BM43" s="6"/>
      <c r="BN43" s="22"/>
      <c r="BO43" s="22"/>
      <c r="BP43" s="6">
        <f>SUMIFS(LOOKUP!$E$2:$E$797,LOOKUP!$A$2:$A$797,'Scoring sheet'!$C43,LOOKUP!$B$2:$B$797,'Scoring sheet'!BM43,LOOKUP!$C$2:$C$797,'Scoring sheet'!BN43,LOOKUP!$D$2:$D$797,'Scoring sheet'!BO43)</f>
        <v>0</v>
      </c>
      <c r="BQ43" s="24">
        <f t="shared" si="31"/>
        <v>0</v>
      </c>
      <c r="BR43" s="24">
        <f t="shared" si="56"/>
        <v>78.75</v>
      </c>
      <c r="BS43" s="29" t="s">
        <v>77</v>
      </c>
      <c r="BT43" s="6"/>
      <c r="BU43" s="22"/>
      <c r="BV43" s="22"/>
      <c r="BW43" s="6">
        <f>SUMIFS(LOOKUP!$E$2:$E$797,LOOKUP!$A$2:$A$797,'Scoring sheet'!$C43,LOOKUP!$B$2:$B$797,'Scoring sheet'!BT43,LOOKUP!$C$2:$C$797,'Scoring sheet'!BU43,LOOKUP!$D$2:$D$797,'Scoring sheet'!BV43)</f>
        <v>0</v>
      </c>
      <c r="BX43" s="24">
        <f t="shared" si="32"/>
        <v>0</v>
      </c>
      <c r="BY43" s="24">
        <f t="shared" si="57"/>
        <v>78.75</v>
      </c>
      <c r="BZ43" s="29" t="s">
        <v>77</v>
      </c>
      <c r="CA43" s="6"/>
      <c r="CB43" s="22"/>
      <c r="CC43" s="22"/>
      <c r="CD43" s="6">
        <f>SUMIFS(LOOKUP!$E$2:$E$797,LOOKUP!$A$2:$A$797,'Scoring sheet'!$C43,LOOKUP!$B$2:$B$797,'Scoring sheet'!CA43,LOOKUP!$C$2:$C$797,'Scoring sheet'!CB43,LOOKUP!$D$2:$D$797,'Scoring sheet'!CC43)</f>
        <v>0</v>
      </c>
      <c r="CE43" s="24">
        <f t="shared" si="33"/>
        <v>0</v>
      </c>
      <c r="CF43" s="24">
        <f t="shared" si="58"/>
        <v>78.75</v>
      </c>
      <c r="CG43" s="29" t="s">
        <v>77</v>
      </c>
      <c r="CH43" s="6"/>
      <c r="CI43" s="22"/>
      <c r="CJ43" s="22"/>
      <c r="CK43" s="6">
        <f>SUMIFS(LOOKUP!$E$2:$E$797,LOOKUP!$A$2:$A$797,'Scoring sheet'!$C43,LOOKUP!$B$2:$B$797,'Scoring sheet'!CH43,LOOKUP!$C$2:$C$797,'Scoring sheet'!CI43,LOOKUP!$D$2:$D$797,'Scoring sheet'!CJ43)</f>
        <v>0</v>
      </c>
      <c r="CL43" s="24">
        <f t="shared" si="34"/>
        <v>0</v>
      </c>
      <c r="CM43" s="24">
        <f t="shared" si="59"/>
        <v>78.75</v>
      </c>
      <c r="CN43" s="29" t="s">
        <v>77</v>
      </c>
      <c r="CO43" s="6"/>
      <c r="CP43" s="22"/>
      <c r="CQ43" s="22"/>
      <c r="CR43" s="6">
        <f>SUMIFS(LOOKUP!$E$2:$E$797,LOOKUP!$A$2:$A$797,'Scoring sheet'!$C43,LOOKUP!$B$2:$B$797,'Scoring sheet'!CO43,LOOKUP!$C$2:$C$797,'Scoring sheet'!CP43,LOOKUP!$D$2:$D$797,'Scoring sheet'!CQ43)</f>
        <v>0</v>
      </c>
      <c r="CS43" s="24">
        <f t="shared" si="35"/>
        <v>0</v>
      </c>
      <c r="CT43" s="24">
        <f t="shared" si="60"/>
        <v>78.75</v>
      </c>
      <c r="CU43" s="29" t="s">
        <v>77</v>
      </c>
      <c r="CV43" s="6"/>
      <c r="CW43" s="22"/>
      <c r="CX43" s="22"/>
      <c r="CY43" s="6">
        <f>SUMIFS(LOOKUP!$E$2:$E$797,LOOKUP!$A$2:$A$797,'Scoring sheet'!$C43,LOOKUP!$B$2:$B$797,'Scoring sheet'!CV43,LOOKUP!$C$2:$C$797,'Scoring sheet'!CW43,LOOKUP!$D$2:$D$797,'Scoring sheet'!CX43)</f>
        <v>0</v>
      </c>
      <c r="CZ43" s="24">
        <f t="shared" si="36"/>
        <v>0</v>
      </c>
      <c r="DA43" s="24">
        <f t="shared" si="61"/>
        <v>78.75</v>
      </c>
      <c r="DB43" s="29" t="s">
        <v>77</v>
      </c>
      <c r="DC43" s="6"/>
      <c r="DD43" s="22"/>
      <c r="DE43" s="22"/>
      <c r="DF43" s="6">
        <f>SUMIFS(LOOKUP!$E$2:$E$797,LOOKUP!$A$2:$A$797,'Scoring sheet'!$C43,LOOKUP!$B$2:$B$797,'Scoring sheet'!DC43,LOOKUP!$C$2:$C$797,'Scoring sheet'!DD43,LOOKUP!$D$2:$D$797,'Scoring sheet'!DE43)</f>
        <v>0</v>
      </c>
      <c r="DG43" s="24">
        <f t="shared" si="37"/>
        <v>0</v>
      </c>
      <c r="DI43">
        <f t="shared" si="14"/>
        <v>0</v>
      </c>
      <c r="DJ43">
        <f t="shared" si="15"/>
        <v>0</v>
      </c>
      <c r="DK43">
        <f t="shared" si="16"/>
        <v>0</v>
      </c>
      <c r="DL43">
        <f t="shared" si="17"/>
        <v>7.5</v>
      </c>
      <c r="DM43">
        <f t="shared" si="18"/>
        <v>0</v>
      </c>
      <c r="DN43">
        <f t="shared" si="19"/>
        <v>0</v>
      </c>
      <c r="DO43">
        <f t="shared" si="20"/>
        <v>0</v>
      </c>
      <c r="DP43">
        <f t="shared" si="21"/>
        <v>0</v>
      </c>
      <c r="DQ43">
        <f t="shared" si="22"/>
        <v>0</v>
      </c>
      <c r="DR43">
        <f t="shared" si="38"/>
        <v>0</v>
      </c>
      <c r="DS43">
        <f t="shared" si="39"/>
        <v>0</v>
      </c>
      <c r="DT43">
        <f t="shared" si="40"/>
        <v>0</v>
      </c>
      <c r="DU43">
        <f t="shared" si="41"/>
        <v>0</v>
      </c>
      <c r="DV43">
        <f t="shared" si="42"/>
        <v>0</v>
      </c>
      <c r="DW43">
        <f t="shared" si="43"/>
        <v>0</v>
      </c>
      <c r="DY43">
        <f>SUM(LARGE(DI43:DR43,{1,2,3}))</f>
        <v>7.5</v>
      </c>
      <c r="DZ43">
        <f>SUM(LARGE(DI43:DR43,{1,2}))</f>
        <v>7.5</v>
      </c>
      <c r="EA43">
        <f>SUM(LARGE(DI43:DR43,{1}))</f>
        <v>7.5</v>
      </c>
      <c r="EB43">
        <f t="shared" si="44"/>
        <v>7.5</v>
      </c>
      <c r="EC43">
        <f t="shared" si="45"/>
        <v>7.5</v>
      </c>
      <c r="ED43">
        <f t="shared" si="46"/>
        <v>79.5</v>
      </c>
      <c r="EE43">
        <f>SUMIFS(LOOKUP!$G$2:$G$797,LOOKUP!$A$2:$A$797,'Scoring sheet'!$C43,LOOKUP!$E$2:$E$797,'Scoring sheet'!ED43)</f>
        <v>28.5</v>
      </c>
      <c r="EF43">
        <f>SUMIFS(LOOKUP!$B$2:$B$797,LOOKUP!$A$2:$A$797,'Scoring sheet'!$C43,LOOKUP!$E$2:$E$797,'Scoring sheet'!ED43)</f>
        <v>1.5</v>
      </c>
      <c r="EG43">
        <f>SUMIFS(LOOKUP!$C$2:$C$797,LOOKUP!$A$2:$A$797,'Scoring sheet'!$C43,LOOKUP!$E$2:$E$797,'Scoring sheet'!ED43)</f>
        <v>55</v>
      </c>
      <c r="EH43">
        <f>SUMIFS(LOOKUP!$F$2:$F$797,LOOKUP!$A$2:$A$797,'Scoring sheet'!$C43,LOOKUP!$E$2:$E$797,'Scoring sheet'!ED43)</f>
        <v>12</v>
      </c>
      <c r="EI43" t="str">
        <f>VLOOKUP(EH43,'Scoring points detail'!$H$222:$I$229,2,FALSE)</f>
        <v>12m</v>
      </c>
      <c r="EK43">
        <f t="shared" si="62"/>
        <v>1.5</v>
      </c>
    </row>
    <row r="44" spans="1:141" x14ac:dyDescent="0.25">
      <c r="A44" t="s">
        <v>105</v>
      </c>
      <c r="B44" t="s">
        <v>25</v>
      </c>
      <c r="C44" t="s">
        <v>17</v>
      </c>
      <c r="D44" s="36">
        <v>3</v>
      </c>
      <c r="E44" s="36">
        <v>49</v>
      </c>
      <c r="F44" s="36" t="s">
        <v>121</v>
      </c>
      <c r="G44" s="37">
        <f>SUMIFS(LOOKUP!$E$2:$E$797,LOOKUP!$A$2:$A$797,'Scoring sheet'!$C44,LOOKUP!$B$2:$B$797,'Scoring sheet'!D44,LOOKUP!$C$2:$C$797,'Scoring sheet'!E44,LOOKUP!$D$2:$D$797,'Scoring sheet'!F44)</f>
        <v>45</v>
      </c>
      <c r="H44" s="29" t="s">
        <v>77</v>
      </c>
      <c r="I44" s="22"/>
      <c r="J44" s="22"/>
      <c r="K44" s="22"/>
      <c r="L44" s="6">
        <f>SUMIFS(LOOKUP!$E$2:$E$797,LOOKUP!$A$2:$A$797,'Scoring sheet'!$C44,LOOKUP!$B$2:$B$797,'Scoring sheet'!I44,LOOKUP!$C$2:$C$797,'Scoring sheet'!J44,LOOKUP!$D$2:$D$797,'Scoring sheet'!K44)</f>
        <v>0</v>
      </c>
      <c r="M44" s="24">
        <f t="shared" si="23"/>
        <v>0</v>
      </c>
      <c r="N44" s="24">
        <f t="shared" si="48"/>
        <v>45</v>
      </c>
      <c r="O44" s="29" t="s">
        <v>77</v>
      </c>
      <c r="P44" s="6"/>
      <c r="Q44" s="22"/>
      <c r="R44" s="22"/>
      <c r="S44" s="6">
        <f>SUMIFS(LOOKUP!$E$2:$E$797,LOOKUP!$A$2:$A$797,'Scoring sheet'!$C44,LOOKUP!$B$2:$B$797,'Scoring sheet'!P44,LOOKUP!$C$2:$C$797,'Scoring sheet'!Q44,LOOKUP!$D$2:$D$797,'Scoring sheet'!R44)</f>
        <v>0</v>
      </c>
      <c r="T44" s="24">
        <f t="shared" si="24"/>
        <v>0</v>
      </c>
      <c r="U44" s="24">
        <f t="shared" si="49"/>
        <v>45</v>
      </c>
      <c r="V44" s="29" t="s">
        <v>77</v>
      </c>
      <c r="W44" s="6"/>
      <c r="X44" s="22"/>
      <c r="Y44" s="22"/>
      <c r="Z44" s="6">
        <f>SUMIFS(LOOKUP!$E$2:$E$797,LOOKUP!$A$2:$A$797,'Scoring sheet'!$C44,LOOKUP!$B$2:$B$797,'Scoring sheet'!W44,LOOKUP!$C$2:$C$797,'Scoring sheet'!X44,LOOKUP!$D$2:$D$797,'Scoring sheet'!Y44)</f>
        <v>0</v>
      </c>
      <c r="AA44" s="24">
        <f t="shared" si="25"/>
        <v>0</v>
      </c>
      <c r="AB44" s="24">
        <f t="shared" si="50"/>
        <v>45</v>
      </c>
      <c r="AC44" s="29" t="s">
        <v>76</v>
      </c>
      <c r="AD44" s="6">
        <v>5</v>
      </c>
      <c r="AE44" s="22">
        <v>49</v>
      </c>
      <c r="AF44" s="22" t="s">
        <v>121</v>
      </c>
      <c r="AG44" s="6">
        <f>SUMIFS(LOOKUP!$E$2:$E$797,LOOKUP!$A$2:$A$797,'Scoring sheet'!$C44,LOOKUP!$B$2:$B$797,'Scoring sheet'!AD44,LOOKUP!$C$2:$C$797,'Scoring sheet'!AE44,LOOKUP!$D$2:$D$797,'Scoring sheet'!AF44)</f>
        <v>47</v>
      </c>
      <c r="AH44" s="24">
        <f t="shared" si="26"/>
        <v>8</v>
      </c>
      <c r="AI44" s="24">
        <f t="shared" si="51"/>
        <v>46</v>
      </c>
      <c r="AJ44" s="29" t="s">
        <v>77</v>
      </c>
      <c r="AK44" s="6"/>
      <c r="AL44" s="22"/>
      <c r="AM44" s="22"/>
      <c r="AN44" s="6">
        <f>SUMIFS(LOOKUP!$E$2:$E$797,LOOKUP!$A$2:$A$797,'Scoring sheet'!$C44,LOOKUP!$B$2:$B$797,'Scoring sheet'!AK44,LOOKUP!$C$2:$C$797,'Scoring sheet'!AL44,LOOKUP!$D$2:$D$797,'Scoring sheet'!AM44)</f>
        <v>0</v>
      </c>
      <c r="AO44" s="24">
        <f t="shared" si="27"/>
        <v>0</v>
      </c>
      <c r="AP44" s="24">
        <f t="shared" si="52"/>
        <v>46</v>
      </c>
      <c r="AQ44" s="29" t="s">
        <v>77</v>
      </c>
      <c r="AR44" s="6"/>
      <c r="AS44" s="22"/>
      <c r="AT44" s="22"/>
      <c r="AU44" s="6">
        <f>SUMIFS(LOOKUP!$E$2:$E$797,LOOKUP!$A$2:$A$797,'Scoring sheet'!$C44,LOOKUP!$B$2:$B$797,'Scoring sheet'!AR44,LOOKUP!$C$2:$C$797,'Scoring sheet'!AS44,LOOKUP!$D$2:$D$797,'Scoring sheet'!AT44)</f>
        <v>0</v>
      </c>
      <c r="AV44" s="24">
        <f t="shared" si="28"/>
        <v>0</v>
      </c>
      <c r="AW44" s="24">
        <f t="shared" si="53"/>
        <v>46</v>
      </c>
      <c r="AX44" s="29" t="s">
        <v>77</v>
      </c>
      <c r="AY44" s="6"/>
      <c r="AZ44" s="22"/>
      <c r="BA44" s="22"/>
      <c r="BB44" s="6">
        <f>SUMIFS(LOOKUP!$E$2:$E$797,LOOKUP!$A$2:$A$797,'Scoring sheet'!$C44,LOOKUP!$B$2:$B$797,'Scoring sheet'!AY44,LOOKUP!$C$2:$C$797,'Scoring sheet'!AZ44,LOOKUP!$D$2:$D$797,'Scoring sheet'!BA44)</f>
        <v>0</v>
      </c>
      <c r="BC44" s="24">
        <f t="shared" si="29"/>
        <v>0</v>
      </c>
      <c r="BD44" s="24">
        <f t="shared" si="54"/>
        <v>46</v>
      </c>
      <c r="BE44" s="29" t="s">
        <v>77</v>
      </c>
      <c r="BF44" s="6"/>
      <c r="BG44" s="22"/>
      <c r="BH44" s="22"/>
      <c r="BI44" s="6">
        <f>SUMIFS(LOOKUP!$E$2:$E$797,LOOKUP!$A$2:$A$797,'Scoring sheet'!$C44,LOOKUP!$B$2:$B$797,'Scoring sheet'!BF44,LOOKUP!$C$2:$C$797,'Scoring sheet'!BG44,LOOKUP!$D$2:$D$797,'Scoring sheet'!BH44)</f>
        <v>0</v>
      </c>
      <c r="BJ44" s="24">
        <f t="shared" si="30"/>
        <v>0</v>
      </c>
      <c r="BK44" s="24">
        <f t="shared" si="55"/>
        <v>46</v>
      </c>
      <c r="BL44" s="29" t="s">
        <v>77</v>
      </c>
      <c r="BM44" s="6"/>
      <c r="BN44" s="22"/>
      <c r="BO44" s="22"/>
      <c r="BP44" s="6">
        <f>SUMIFS(LOOKUP!$E$2:$E$797,LOOKUP!$A$2:$A$797,'Scoring sheet'!$C44,LOOKUP!$B$2:$B$797,'Scoring sheet'!BM44,LOOKUP!$C$2:$C$797,'Scoring sheet'!BN44,LOOKUP!$D$2:$D$797,'Scoring sheet'!BO44)</f>
        <v>0</v>
      </c>
      <c r="BQ44" s="24">
        <f t="shared" si="31"/>
        <v>0</v>
      </c>
      <c r="BR44" s="24">
        <f t="shared" si="56"/>
        <v>46</v>
      </c>
      <c r="BS44" s="29" t="s">
        <v>77</v>
      </c>
      <c r="BT44" s="6"/>
      <c r="BU44" s="22"/>
      <c r="BV44" s="22"/>
      <c r="BW44" s="6">
        <f>SUMIFS(LOOKUP!$E$2:$E$797,LOOKUP!$A$2:$A$797,'Scoring sheet'!$C44,LOOKUP!$B$2:$B$797,'Scoring sheet'!BT44,LOOKUP!$C$2:$C$797,'Scoring sheet'!BU44,LOOKUP!$D$2:$D$797,'Scoring sheet'!BV44)</f>
        <v>0</v>
      </c>
      <c r="BX44" s="24">
        <f t="shared" si="32"/>
        <v>0</v>
      </c>
      <c r="BY44" s="24">
        <f t="shared" si="57"/>
        <v>46</v>
      </c>
      <c r="BZ44" s="29" t="s">
        <v>77</v>
      </c>
      <c r="CA44" s="6"/>
      <c r="CB44" s="22"/>
      <c r="CC44" s="22"/>
      <c r="CD44" s="6">
        <f>SUMIFS(LOOKUP!$E$2:$E$797,LOOKUP!$A$2:$A$797,'Scoring sheet'!$C44,LOOKUP!$B$2:$B$797,'Scoring sheet'!CA44,LOOKUP!$C$2:$C$797,'Scoring sheet'!CB44,LOOKUP!$D$2:$D$797,'Scoring sheet'!CC44)</f>
        <v>0</v>
      </c>
      <c r="CE44" s="24">
        <f t="shared" si="33"/>
        <v>0</v>
      </c>
      <c r="CF44" s="24">
        <f t="shared" si="58"/>
        <v>46</v>
      </c>
      <c r="CG44" s="29" t="s">
        <v>77</v>
      </c>
      <c r="CH44" s="6"/>
      <c r="CI44" s="22"/>
      <c r="CJ44" s="22"/>
      <c r="CK44" s="6">
        <f>SUMIFS(LOOKUP!$E$2:$E$797,LOOKUP!$A$2:$A$797,'Scoring sheet'!$C44,LOOKUP!$B$2:$B$797,'Scoring sheet'!CH44,LOOKUP!$C$2:$C$797,'Scoring sheet'!CI44,LOOKUP!$D$2:$D$797,'Scoring sheet'!CJ44)</f>
        <v>0</v>
      </c>
      <c r="CL44" s="24">
        <f t="shared" si="34"/>
        <v>0</v>
      </c>
      <c r="CM44" s="24">
        <f t="shared" si="59"/>
        <v>46</v>
      </c>
      <c r="CN44" s="29" t="s">
        <v>77</v>
      </c>
      <c r="CO44" s="6"/>
      <c r="CP44" s="22"/>
      <c r="CQ44" s="22"/>
      <c r="CR44" s="6">
        <f>SUMIFS(LOOKUP!$E$2:$E$797,LOOKUP!$A$2:$A$797,'Scoring sheet'!$C44,LOOKUP!$B$2:$B$797,'Scoring sheet'!CO44,LOOKUP!$C$2:$C$797,'Scoring sheet'!CP44,LOOKUP!$D$2:$D$797,'Scoring sheet'!CQ44)</f>
        <v>0</v>
      </c>
      <c r="CS44" s="24">
        <f t="shared" si="35"/>
        <v>0</v>
      </c>
      <c r="CT44" s="24">
        <f t="shared" si="60"/>
        <v>46</v>
      </c>
      <c r="CU44" s="29" t="s">
        <v>77</v>
      </c>
      <c r="CV44" s="6"/>
      <c r="CW44" s="22"/>
      <c r="CX44" s="22"/>
      <c r="CY44" s="6">
        <f>SUMIFS(LOOKUP!$E$2:$E$797,LOOKUP!$A$2:$A$797,'Scoring sheet'!$C44,LOOKUP!$B$2:$B$797,'Scoring sheet'!CV44,LOOKUP!$C$2:$C$797,'Scoring sheet'!CW44,LOOKUP!$D$2:$D$797,'Scoring sheet'!CX44)</f>
        <v>0</v>
      </c>
      <c r="CZ44" s="24">
        <f t="shared" si="36"/>
        <v>0</v>
      </c>
      <c r="DA44" s="24">
        <f t="shared" si="61"/>
        <v>46</v>
      </c>
      <c r="DB44" s="29" t="s">
        <v>77</v>
      </c>
      <c r="DC44" s="6"/>
      <c r="DD44" s="22"/>
      <c r="DE44" s="22"/>
      <c r="DF44" s="6">
        <f>SUMIFS(LOOKUP!$E$2:$E$797,LOOKUP!$A$2:$A$797,'Scoring sheet'!$C44,LOOKUP!$B$2:$B$797,'Scoring sheet'!DC44,LOOKUP!$C$2:$C$797,'Scoring sheet'!DD44,LOOKUP!$D$2:$D$797,'Scoring sheet'!DE44)</f>
        <v>0</v>
      </c>
      <c r="DG44" s="24">
        <f t="shared" si="37"/>
        <v>0</v>
      </c>
      <c r="DI44">
        <f t="shared" si="14"/>
        <v>0</v>
      </c>
      <c r="DJ44">
        <f t="shared" si="15"/>
        <v>0</v>
      </c>
      <c r="DK44">
        <f t="shared" si="16"/>
        <v>0</v>
      </c>
      <c r="DL44">
        <f t="shared" si="17"/>
        <v>8</v>
      </c>
      <c r="DM44">
        <f t="shared" si="18"/>
        <v>0</v>
      </c>
      <c r="DN44">
        <f t="shared" si="19"/>
        <v>0</v>
      </c>
      <c r="DO44">
        <f t="shared" si="20"/>
        <v>0</v>
      </c>
      <c r="DP44">
        <f t="shared" si="21"/>
        <v>0</v>
      </c>
      <c r="DQ44">
        <f t="shared" si="22"/>
        <v>0</v>
      </c>
      <c r="DR44">
        <f t="shared" si="38"/>
        <v>0</v>
      </c>
      <c r="DS44">
        <f t="shared" si="39"/>
        <v>0</v>
      </c>
      <c r="DT44">
        <f t="shared" si="40"/>
        <v>0</v>
      </c>
      <c r="DU44">
        <f t="shared" si="41"/>
        <v>0</v>
      </c>
      <c r="DV44">
        <f t="shared" si="42"/>
        <v>0</v>
      </c>
      <c r="DW44">
        <f t="shared" si="43"/>
        <v>0</v>
      </c>
      <c r="DY44">
        <f>SUM(LARGE(DI44:DR44,{1,2,3}))</f>
        <v>8</v>
      </c>
      <c r="DZ44">
        <f>SUM(LARGE(DI44:DR44,{1,2}))</f>
        <v>8</v>
      </c>
      <c r="EA44">
        <f>SUM(LARGE(DI44:DR44,{1}))</f>
        <v>8</v>
      </c>
      <c r="EB44">
        <f t="shared" si="44"/>
        <v>8</v>
      </c>
      <c r="EC44">
        <f t="shared" si="45"/>
        <v>8</v>
      </c>
      <c r="ED44">
        <f t="shared" si="46"/>
        <v>47</v>
      </c>
      <c r="EE44">
        <f>SUMIFS(LOOKUP!$G$2:$G$797,LOOKUP!$A$2:$A$797,'Scoring sheet'!$C44,LOOKUP!$E$2:$E$797,'Scoring sheet'!ED44)</f>
        <v>61</v>
      </c>
      <c r="EF44">
        <f>SUMIFS(LOOKUP!$B$2:$B$797,LOOKUP!$A$2:$A$797,'Scoring sheet'!$C44,LOOKUP!$E$2:$E$797,'Scoring sheet'!ED44)</f>
        <v>5</v>
      </c>
      <c r="EG44">
        <f>SUMIFS(LOOKUP!$C$2:$C$797,LOOKUP!$A$2:$A$797,'Scoring sheet'!$C44,LOOKUP!$E$2:$E$797,'Scoring sheet'!ED44)</f>
        <v>49</v>
      </c>
      <c r="EH44">
        <f>SUMIFS(LOOKUP!$F$2:$F$797,LOOKUP!$A$2:$A$797,'Scoring sheet'!$C44,LOOKUP!$E$2:$E$797,'Scoring sheet'!ED44)</f>
        <v>18</v>
      </c>
      <c r="EI44" t="str">
        <f>VLOOKUP(EH44,'Scoring points detail'!$H$222:$I$229,2,FALSE)</f>
        <v>18m</v>
      </c>
      <c r="EK44">
        <f t="shared" si="62"/>
        <v>2</v>
      </c>
    </row>
    <row r="45" spans="1:141" x14ac:dyDescent="0.25">
      <c r="A45" t="s">
        <v>108</v>
      </c>
      <c r="B45" t="s">
        <v>25</v>
      </c>
      <c r="C45" t="s">
        <v>17</v>
      </c>
      <c r="D45" s="36">
        <v>1</v>
      </c>
      <c r="E45" s="36">
        <v>55</v>
      </c>
      <c r="F45" s="36" t="s">
        <v>9</v>
      </c>
      <c r="G45" s="37">
        <f>SUMIFS(LOOKUP!$E$2:$E$797,LOOKUP!$A$2:$A$797,'Scoring sheet'!$C45,LOOKUP!$B$2:$B$797,'Scoring sheet'!D45,LOOKUP!$C$2:$C$797,'Scoring sheet'!E45,LOOKUP!$D$2:$D$797,'Scoring sheet'!F45)</f>
        <v>67</v>
      </c>
      <c r="H45" s="29" t="s">
        <v>77</v>
      </c>
      <c r="I45" s="22"/>
      <c r="J45" s="22"/>
      <c r="K45" s="22"/>
      <c r="L45" s="6">
        <f>SUMIFS(LOOKUP!$E$2:$E$797,LOOKUP!$A$2:$A$797,'Scoring sheet'!$C45,LOOKUP!$B$2:$B$797,'Scoring sheet'!I45,LOOKUP!$C$2:$C$797,'Scoring sheet'!J45,LOOKUP!$D$2:$D$797,'Scoring sheet'!K45)</f>
        <v>0</v>
      </c>
      <c r="M45" s="24">
        <f t="shared" si="23"/>
        <v>0</v>
      </c>
      <c r="N45" s="24">
        <f t="shared" si="48"/>
        <v>67</v>
      </c>
      <c r="O45" s="29" t="s">
        <v>77</v>
      </c>
      <c r="P45" s="6"/>
      <c r="Q45" s="22"/>
      <c r="R45" s="22"/>
      <c r="S45" s="6">
        <f>SUMIFS(LOOKUP!$E$2:$E$797,LOOKUP!$A$2:$A$797,'Scoring sheet'!$C45,LOOKUP!$B$2:$B$797,'Scoring sheet'!P45,LOOKUP!$C$2:$C$797,'Scoring sheet'!Q45,LOOKUP!$D$2:$D$797,'Scoring sheet'!R45)</f>
        <v>0</v>
      </c>
      <c r="T45" s="24">
        <f t="shared" si="24"/>
        <v>0</v>
      </c>
      <c r="U45" s="24">
        <f t="shared" si="49"/>
        <v>67</v>
      </c>
      <c r="V45" s="29" t="s">
        <v>77</v>
      </c>
      <c r="W45" s="6"/>
      <c r="X45" s="22"/>
      <c r="Y45" s="22"/>
      <c r="Z45" s="6">
        <f>SUMIFS(LOOKUP!$E$2:$E$797,LOOKUP!$A$2:$A$797,'Scoring sheet'!$C45,LOOKUP!$B$2:$B$797,'Scoring sheet'!W45,LOOKUP!$C$2:$C$797,'Scoring sheet'!X45,LOOKUP!$D$2:$D$797,'Scoring sheet'!Y45)</f>
        <v>0</v>
      </c>
      <c r="AA45" s="24">
        <f t="shared" si="25"/>
        <v>0</v>
      </c>
      <c r="AB45" s="24">
        <f t="shared" si="50"/>
        <v>67</v>
      </c>
      <c r="AC45" s="29" t="s">
        <v>77</v>
      </c>
      <c r="AD45" s="6"/>
      <c r="AE45" s="22"/>
      <c r="AF45" s="22"/>
      <c r="AG45" s="6">
        <f>SUMIFS(LOOKUP!$E$2:$E$797,LOOKUP!$A$2:$A$797,'Scoring sheet'!$C45,LOOKUP!$B$2:$B$797,'Scoring sheet'!AD45,LOOKUP!$C$2:$C$797,'Scoring sheet'!AE45,LOOKUP!$D$2:$D$797,'Scoring sheet'!AF45)</f>
        <v>0</v>
      </c>
      <c r="AH45" s="24">
        <f t="shared" si="26"/>
        <v>0</v>
      </c>
      <c r="AI45" s="24">
        <f t="shared" si="51"/>
        <v>67</v>
      </c>
      <c r="AJ45" s="29" t="s">
        <v>76</v>
      </c>
      <c r="AK45" s="6">
        <v>5</v>
      </c>
      <c r="AL45" s="22">
        <v>55</v>
      </c>
      <c r="AM45" s="22" t="s">
        <v>8</v>
      </c>
      <c r="AN45" s="6">
        <f>SUMIFS(LOOKUP!$E$2:$E$797,LOOKUP!$A$2:$A$797,'Scoring sheet'!$C45,LOOKUP!$B$2:$B$797,'Scoring sheet'!AK45,LOOKUP!$C$2:$C$797,'Scoring sheet'!AL45,LOOKUP!$D$2:$D$797,'Scoring sheet'!AM45)</f>
        <v>65</v>
      </c>
      <c r="AO45" s="24">
        <f t="shared" si="27"/>
        <v>4</v>
      </c>
      <c r="AP45" s="24">
        <f t="shared" si="52"/>
        <v>67</v>
      </c>
      <c r="AQ45" s="29" t="s">
        <v>77</v>
      </c>
      <c r="AR45" s="6">
        <v>5.5</v>
      </c>
      <c r="AS45" s="22">
        <v>55</v>
      </c>
      <c r="AT45" s="22" t="s">
        <v>8</v>
      </c>
      <c r="AU45" s="6">
        <f>SUMIFS(LOOKUP!$E$2:$E$797,LOOKUP!$A$2:$A$797,'Scoring sheet'!$C45,LOOKUP!$B$2:$B$797,'Scoring sheet'!AR45,LOOKUP!$C$2:$C$797,'Scoring sheet'!AS45,LOOKUP!$D$2:$D$797,'Scoring sheet'!AT45)</f>
        <v>65.5</v>
      </c>
      <c r="AV45" s="24">
        <f t="shared" si="28"/>
        <v>4.5</v>
      </c>
      <c r="AW45" s="24">
        <f t="shared" si="53"/>
        <v>67</v>
      </c>
      <c r="AX45" s="29" t="s">
        <v>77</v>
      </c>
      <c r="AY45" s="6"/>
      <c r="AZ45" s="22"/>
      <c r="BA45" s="22"/>
      <c r="BB45" s="6">
        <f>SUMIFS(LOOKUP!$E$2:$E$797,LOOKUP!$A$2:$A$797,'Scoring sheet'!$C45,LOOKUP!$B$2:$B$797,'Scoring sheet'!AY45,LOOKUP!$C$2:$C$797,'Scoring sheet'!AZ45,LOOKUP!$D$2:$D$797,'Scoring sheet'!BA45)</f>
        <v>0</v>
      </c>
      <c r="BC45" s="24">
        <f t="shared" si="29"/>
        <v>0</v>
      </c>
      <c r="BD45" s="24">
        <f t="shared" si="54"/>
        <v>67</v>
      </c>
      <c r="BE45" s="29" t="s">
        <v>77</v>
      </c>
      <c r="BF45" s="6"/>
      <c r="BG45" s="22"/>
      <c r="BH45" s="22"/>
      <c r="BI45" s="6">
        <f>SUMIFS(LOOKUP!$E$2:$E$797,LOOKUP!$A$2:$A$797,'Scoring sheet'!$C45,LOOKUP!$B$2:$B$797,'Scoring sheet'!BF45,LOOKUP!$C$2:$C$797,'Scoring sheet'!BG45,LOOKUP!$D$2:$D$797,'Scoring sheet'!BH45)</f>
        <v>0</v>
      </c>
      <c r="BJ45" s="24">
        <f t="shared" si="30"/>
        <v>0</v>
      </c>
      <c r="BK45" s="24">
        <f t="shared" si="55"/>
        <v>67</v>
      </c>
      <c r="BL45" s="29" t="s">
        <v>77</v>
      </c>
      <c r="BM45" s="6"/>
      <c r="BN45" s="22"/>
      <c r="BO45" s="22"/>
      <c r="BP45" s="6">
        <f>SUMIFS(LOOKUP!$E$2:$E$797,LOOKUP!$A$2:$A$797,'Scoring sheet'!$C45,LOOKUP!$B$2:$B$797,'Scoring sheet'!BM45,LOOKUP!$C$2:$C$797,'Scoring sheet'!BN45,LOOKUP!$D$2:$D$797,'Scoring sheet'!BO45)</f>
        <v>0</v>
      </c>
      <c r="BQ45" s="24">
        <f t="shared" si="31"/>
        <v>0</v>
      </c>
      <c r="BR45" s="24">
        <f t="shared" si="56"/>
        <v>67</v>
      </c>
      <c r="BS45" s="29" t="s">
        <v>77</v>
      </c>
      <c r="BT45" s="6"/>
      <c r="BU45" s="22"/>
      <c r="BV45" s="22"/>
      <c r="BW45" s="6">
        <f>SUMIFS(LOOKUP!$E$2:$E$797,LOOKUP!$A$2:$A$797,'Scoring sheet'!$C45,LOOKUP!$B$2:$B$797,'Scoring sheet'!BT45,LOOKUP!$C$2:$C$797,'Scoring sheet'!BU45,LOOKUP!$D$2:$D$797,'Scoring sheet'!BV45)</f>
        <v>0</v>
      </c>
      <c r="BX45" s="24">
        <f t="shared" si="32"/>
        <v>0</v>
      </c>
      <c r="BY45" s="24">
        <f t="shared" si="57"/>
        <v>67</v>
      </c>
      <c r="BZ45" s="29" t="s">
        <v>77</v>
      </c>
      <c r="CA45" s="6"/>
      <c r="CB45" s="22"/>
      <c r="CC45" s="22"/>
      <c r="CD45" s="6">
        <f>SUMIFS(LOOKUP!$E$2:$E$797,LOOKUP!$A$2:$A$797,'Scoring sheet'!$C45,LOOKUP!$B$2:$B$797,'Scoring sheet'!CA45,LOOKUP!$C$2:$C$797,'Scoring sheet'!CB45,LOOKUP!$D$2:$D$797,'Scoring sheet'!CC45)</f>
        <v>0</v>
      </c>
      <c r="CE45" s="24">
        <f t="shared" si="33"/>
        <v>0</v>
      </c>
      <c r="CF45" s="24">
        <f t="shared" si="58"/>
        <v>67</v>
      </c>
      <c r="CG45" s="29" t="s">
        <v>77</v>
      </c>
      <c r="CH45" s="6"/>
      <c r="CI45" s="22"/>
      <c r="CJ45" s="22"/>
      <c r="CK45" s="6">
        <f>SUMIFS(LOOKUP!$E$2:$E$797,LOOKUP!$A$2:$A$797,'Scoring sheet'!$C45,LOOKUP!$B$2:$B$797,'Scoring sheet'!CH45,LOOKUP!$C$2:$C$797,'Scoring sheet'!CI45,LOOKUP!$D$2:$D$797,'Scoring sheet'!CJ45)</f>
        <v>0</v>
      </c>
      <c r="CL45" s="24">
        <f t="shared" si="34"/>
        <v>0</v>
      </c>
      <c r="CM45" s="24">
        <f t="shared" si="59"/>
        <v>67</v>
      </c>
      <c r="CN45" s="29" t="s">
        <v>77</v>
      </c>
      <c r="CO45" s="6"/>
      <c r="CP45" s="22"/>
      <c r="CQ45" s="22"/>
      <c r="CR45" s="6">
        <f>SUMIFS(LOOKUP!$E$2:$E$797,LOOKUP!$A$2:$A$797,'Scoring sheet'!$C45,LOOKUP!$B$2:$B$797,'Scoring sheet'!CO45,LOOKUP!$C$2:$C$797,'Scoring sheet'!CP45,LOOKUP!$D$2:$D$797,'Scoring sheet'!CQ45)</f>
        <v>0</v>
      </c>
      <c r="CS45" s="24">
        <f t="shared" si="35"/>
        <v>0</v>
      </c>
      <c r="CT45" s="24">
        <f t="shared" si="60"/>
        <v>67</v>
      </c>
      <c r="CU45" s="29" t="s">
        <v>77</v>
      </c>
      <c r="CV45" s="6"/>
      <c r="CW45" s="22"/>
      <c r="CX45" s="22"/>
      <c r="CY45" s="6">
        <f>SUMIFS(LOOKUP!$E$2:$E$797,LOOKUP!$A$2:$A$797,'Scoring sheet'!$C45,LOOKUP!$B$2:$B$797,'Scoring sheet'!CV45,LOOKUP!$C$2:$C$797,'Scoring sheet'!CW45,LOOKUP!$D$2:$D$797,'Scoring sheet'!CX45)</f>
        <v>0</v>
      </c>
      <c r="CZ45" s="24">
        <f t="shared" si="36"/>
        <v>0</v>
      </c>
      <c r="DA45" s="24">
        <f t="shared" si="61"/>
        <v>67</v>
      </c>
      <c r="DB45" s="29" t="s">
        <v>77</v>
      </c>
      <c r="DC45" s="6"/>
      <c r="DD45" s="22"/>
      <c r="DE45" s="22"/>
      <c r="DF45" s="6">
        <f>SUMIFS(LOOKUP!$E$2:$E$797,LOOKUP!$A$2:$A$797,'Scoring sheet'!$C45,LOOKUP!$B$2:$B$797,'Scoring sheet'!DC45,LOOKUP!$C$2:$C$797,'Scoring sheet'!DD45,LOOKUP!$D$2:$D$797,'Scoring sheet'!DE45)</f>
        <v>0</v>
      </c>
      <c r="DG45" s="24">
        <f t="shared" si="37"/>
        <v>0</v>
      </c>
      <c r="DI45">
        <f t="shared" si="14"/>
        <v>0</v>
      </c>
      <c r="DJ45">
        <f t="shared" si="15"/>
        <v>0</v>
      </c>
      <c r="DK45">
        <f t="shared" si="16"/>
        <v>0</v>
      </c>
      <c r="DL45">
        <f t="shared" si="17"/>
        <v>0</v>
      </c>
      <c r="DM45">
        <f t="shared" si="18"/>
        <v>4</v>
      </c>
      <c r="DN45">
        <f t="shared" si="19"/>
        <v>4.5</v>
      </c>
      <c r="DO45">
        <f t="shared" si="20"/>
        <v>0</v>
      </c>
      <c r="DP45">
        <f t="shared" si="21"/>
        <v>0</v>
      </c>
      <c r="DQ45">
        <f t="shared" si="22"/>
        <v>0</v>
      </c>
      <c r="DR45">
        <f t="shared" si="38"/>
        <v>0</v>
      </c>
      <c r="DS45">
        <f t="shared" si="39"/>
        <v>0</v>
      </c>
      <c r="DT45">
        <f t="shared" si="40"/>
        <v>0</v>
      </c>
      <c r="DU45">
        <f t="shared" si="41"/>
        <v>0</v>
      </c>
      <c r="DV45">
        <f t="shared" si="42"/>
        <v>0</v>
      </c>
      <c r="DW45">
        <f t="shared" si="43"/>
        <v>0</v>
      </c>
      <c r="DY45">
        <f>SUM(LARGE(DI45:DR45,{1,2,3}))</f>
        <v>8.5</v>
      </c>
      <c r="DZ45">
        <f>SUM(LARGE(DI45:DR45,{1,2}))</f>
        <v>8.5</v>
      </c>
      <c r="EA45">
        <f>SUM(LARGE(DI45:DR45,{1}))</f>
        <v>4.5</v>
      </c>
      <c r="EB45">
        <f t="shared" si="44"/>
        <v>8.5</v>
      </c>
      <c r="EC45">
        <f t="shared" si="45"/>
        <v>4.5</v>
      </c>
      <c r="ED45">
        <f t="shared" si="46"/>
        <v>65.5</v>
      </c>
      <c r="EE45">
        <f>SUMIFS(LOOKUP!$G$2:$G$797,LOOKUP!$A$2:$A$797,'Scoring sheet'!$C45,LOOKUP!$E$2:$E$797,'Scoring sheet'!ED45)</f>
        <v>42.5</v>
      </c>
      <c r="EF45">
        <f>SUMIFS(LOOKUP!$B$2:$B$797,LOOKUP!$A$2:$A$797,'Scoring sheet'!$C45,LOOKUP!$E$2:$E$797,'Scoring sheet'!ED45)</f>
        <v>5.5</v>
      </c>
      <c r="EG45">
        <f>SUMIFS(LOOKUP!$C$2:$C$797,LOOKUP!$A$2:$A$797,'Scoring sheet'!$C45,LOOKUP!$E$2:$E$797,'Scoring sheet'!ED45)</f>
        <v>55</v>
      </c>
      <c r="EH45">
        <f>SUMIFS(LOOKUP!$F$2:$F$797,LOOKUP!$A$2:$A$797,'Scoring sheet'!$C45,LOOKUP!$E$2:$E$797,'Scoring sheet'!ED45)</f>
        <v>16</v>
      </c>
      <c r="EI45" t="str">
        <f>VLOOKUP(EH45,'Scoring points detail'!$H$222:$I$229,2,FALSE)</f>
        <v>16m</v>
      </c>
      <c r="EK45">
        <f t="shared" si="62"/>
        <v>-1.5</v>
      </c>
    </row>
    <row r="46" spans="1:141" x14ac:dyDescent="0.25">
      <c r="A46" t="s">
        <v>109</v>
      </c>
      <c r="B46" t="s">
        <v>21</v>
      </c>
      <c r="C46" t="s">
        <v>17</v>
      </c>
      <c r="D46" s="36">
        <v>4.5</v>
      </c>
      <c r="E46" s="36">
        <v>34</v>
      </c>
      <c r="F46" s="36" t="s">
        <v>121</v>
      </c>
      <c r="G46" s="37">
        <f>SUMIFS(LOOKUP!$E$2:$E$797,LOOKUP!$A$2:$A$797,'Scoring sheet'!$C46,LOOKUP!$B$2:$B$797,'Scoring sheet'!D46,LOOKUP!$C$2:$C$797,'Scoring sheet'!E46,LOOKUP!$D$2:$D$797,'Scoring sheet'!F46)</f>
        <v>16.5</v>
      </c>
      <c r="H46" s="29" t="s">
        <v>77</v>
      </c>
      <c r="I46" s="22"/>
      <c r="J46" s="22"/>
      <c r="K46" s="22"/>
      <c r="L46" s="6">
        <f>SUMIFS(LOOKUP!$E$2:$E$797,LOOKUP!$A$2:$A$797,'Scoring sheet'!$C46,LOOKUP!$B$2:$B$797,'Scoring sheet'!I46,LOOKUP!$C$2:$C$797,'Scoring sheet'!J46,LOOKUP!$D$2:$D$797,'Scoring sheet'!K46)</f>
        <v>0</v>
      </c>
      <c r="M46" s="24">
        <f t="shared" si="23"/>
        <v>0</v>
      </c>
      <c r="N46" s="24">
        <f t="shared" si="48"/>
        <v>16.5</v>
      </c>
      <c r="O46" s="29" t="s">
        <v>77</v>
      </c>
      <c r="P46" s="6"/>
      <c r="Q46" s="22"/>
      <c r="R46" s="22"/>
      <c r="S46" s="6">
        <f>SUMIFS(LOOKUP!$E$2:$E$797,LOOKUP!$A$2:$A$797,'Scoring sheet'!$C46,LOOKUP!$B$2:$B$797,'Scoring sheet'!P46,LOOKUP!$C$2:$C$797,'Scoring sheet'!Q46,LOOKUP!$D$2:$D$797,'Scoring sheet'!R46)</f>
        <v>0</v>
      </c>
      <c r="T46" s="24">
        <f t="shared" si="24"/>
        <v>0</v>
      </c>
      <c r="U46" s="24">
        <f t="shared" si="49"/>
        <v>16.5</v>
      </c>
      <c r="V46" s="29" t="s">
        <v>77</v>
      </c>
      <c r="W46" s="6"/>
      <c r="X46" s="22"/>
      <c r="Y46" s="22"/>
      <c r="Z46" s="6">
        <f>SUMIFS(LOOKUP!$E$2:$E$797,LOOKUP!$A$2:$A$797,'Scoring sheet'!$C46,LOOKUP!$B$2:$B$797,'Scoring sheet'!W46,LOOKUP!$C$2:$C$797,'Scoring sheet'!X46,LOOKUP!$D$2:$D$797,'Scoring sheet'!Y46)</f>
        <v>0</v>
      </c>
      <c r="AA46" s="24">
        <f t="shared" si="25"/>
        <v>0</v>
      </c>
      <c r="AB46" s="24">
        <f t="shared" si="50"/>
        <v>16.5</v>
      </c>
      <c r="AC46" s="29" t="s">
        <v>77</v>
      </c>
      <c r="AD46" s="6"/>
      <c r="AE46" s="22"/>
      <c r="AF46" s="22"/>
      <c r="AG46" s="6">
        <f>SUMIFS(LOOKUP!$E$2:$E$797,LOOKUP!$A$2:$A$797,'Scoring sheet'!$C46,LOOKUP!$B$2:$B$797,'Scoring sheet'!AD46,LOOKUP!$C$2:$C$797,'Scoring sheet'!AE46,LOOKUP!$D$2:$D$797,'Scoring sheet'!AF46)</f>
        <v>0</v>
      </c>
      <c r="AH46" s="24">
        <f t="shared" si="26"/>
        <v>0</v>
      </c>
      <c r="AI46" s="24">
        <f t="shared" si="51"/>
        <v>16.5</v>
      </c>
      <c r="AJ46" s="29" t="s">
        <v>76</v>
      </c>
      <c r="AK46" s="6">
        <v>2</v>
      </c>
      <c r="AL46" s="22">
        <v>34</v>
      </c>
      <c r="AM46" s="22" t="s">
        <v>121</v>
      </c>
      <c r="AN46" s="6">
        <f>SUMIFS(LOOKUP!$E$2:$E$797,LOOKUP!$A$2:$A$797,'Scoring sheet'!$C46,LOOKUP!$B$2:$B$797,'Scoring sheet'!AK46,LOOKUP!$C$2:$C$797,'Scoring sheet'!AL46,LOOKUP!$D$2:$D$797,'Scoring sheet'!AM46)</f>
        <v>14</v>
      </c>
      <c r="AO46" s="24">
        <f t="shared" si="27"/>
        <v>3.5</v>
      </c>
      <c r="AP46" s="24">
        <f t="shared" si="52"/>
        <v>16.5</v>
      </c>
      <c r="AQ46" s="29" t="s">
        <v>76</v>
      </c>
      <c r="AR46" s="6">
        <v>3.5</v>
      </c>
      <c r="AS46" s="22">
        <v>37</v>
      </c>
      <c r="AT46" s="22" t="s">
        <v>121</v>
      </c>
      <c r="AU46" s="6">
        <f>SUMIFS(LOOKUP!$E$2:$E$797,LOOKUP!$A$2:$A$797,'Scoring sheet'!$C46,LOOKUP!$B$2:$B$797,'Scoring sheet'!AR46,LOOKUP!$C$2:$C$797,'Scoring sheet'!AS46,LOOKUP!$D$2:$D$797,'Scoring sheet'!AT46)</f>
        <v>21.5</v>
      </c>
      <c r="AV46" s="24">
        <f t="shared" si="28"/>
        <v>11</v>
      </c>
      <c r="AW46" s="24">
        <f t="shared" si="53"/>
        <v>19</v>
      </c>
      <c r="AX46" s="29" t="s">
        <v>77</v>
      </c>
      <c r="AY46" s="6"/>
      <c r="AZ46" s="22"/>
      <c r="BA46" s="22"/>
      <c r="BB46" s="6">
        <f>SUMIFS(LOOKUP!$E$2:$E$797,LOOKUP!$A$2:$A$797,'Scoring sheet'!$C46,LOOKUP!$B$2:$B$797,'Scoring sheet'!AY46,LOOKUP!$C$2:$C$797,'Scoring sheet'!AZ46,LOOKUP!$D$2:$D$797,'Scoring sheet'!BA46)</f>
        <v>0</v>
      </c>
      <c r="BC46" s="24">
        <f t="shared" si="29"/>
        <v>0</v>
      </c>
      <c r="BD46" s="24">
        <f t="shared" si="54"/>
        <v>19</v>
      </c>
      <c r="BE46" s="29" t="s">
        <v>77</v>
      </c>
      <c r="BF46" s="6"/>
      <c r="BG46" s="22"/>
      <c r="BH46" s="22"/>
      <c r="BI46" s="6">
        <f>SUMIFS(LOOKUP!$E$2:$E$797,LOOKUP!$A$2:$A$797,'Scoring sheet'!$C46,LOOKUP!$B$2:$B$797,'Scoring sheet'!BF46,LOOKUP!$C$2:$C$797,'Scoring sheet'!BG46,LOOKUP!$D$2:$D$797,'Scoring sheet'!BH46)</f>
        <v>0</v>
      </c>
      <c r="BJ46" s="24">
        <f t="shared" si="30"/>
        <v>0</v>
      </c>
      <c r="BK46" s="24">
        <f t="shared" si="55"/>
        <v>19</v>
      </c>
      <c r="BL46" s="29" t="s">
        <v>77</v>
      </c>
      <c r="BM46" s="6"/>
      <c r="BN46" s="22"/>
      <c r="BO46" s="22"/>
      <c r="BP46" s="6">
        <f>SUMIFS(LOOKUP!$E$2:$E$797,LOOKUP!$A$2:$A$797,'Scoring sheet'!$C46,LOOKUP!$B$2:$B$797,'Scoring sheet'!BM46,LOOKUP!$C$2:$C$797,'Scoring sheet'!BN46,LOOKUP!$D$2:$D$797,'Scoring sheet'!BO46)</f>
        <v>0</v>
      </c>
      <c r="BQ46" s="24">
        <f t="shared" si="31"/>
        <v>0</v>
      </c>
      <c r="BR46" s="24">
        <f t="shared" si="56"/>
        <v>19</v>
      </c>
      <c r="BS46" s="29" t="s">
        <v>77</v>
      </c>
      <c r="BT46" s="6"/>
      <c r="BU46" s="22"/>
      <c r="BV46" s="22"/>
      <c r="BW46" s="6">
        <f>SUMIFS(LOOKUP!$E$2:$E$797,LOOKUP!$A$2:$A$797,'Scoring sheet'!$C46,LOOKUP!$B$2:$B$797,'Scoring sheet'!BT46,LOOKUP!$C$2:$C$797,'Scoring sheet'!BU46,LOOKUP!$D$2:$D$797,'Scoring sheet'!BV46)</f>
        <v>0</v>
      </c>
      <c r="BX46" s="24">
        <f t="shared" si="32"/>
        <v>0</v>
      </c>
      <c r="BY46" s="24">
        <f t="shared" si="57"/>
        <v>19</v>
      </c>
      <c r="BZ46" s="29" t="s">
        <v>77</v>
      </c>
      <c r="CA46" s="6"/>
      <c r="CB46" s="22"/>
      <c r="CC46" s="22"/>
      <c r="CD46" s="6">
        <f>SUMIFS(LOOKUP!$E$2:$E$797,LOOKUP!$A$2:$A$797,'Scoring sheet'!$C46,LOOKUP!$B$2:$B$797,'Scoring sheet'!CA46,LOOKUP!$C$2:$C$797,'Scoring sheet'!CB46,LOOKUP!$D$2:$D$797,'Scoring sheet'!CC46)</f>
        <v>0</v>
      </c>
      <c r="CE46" s="24">
        <f t="shared" si="33"/>
        <v>0</v>
      </c>
      <c r="CF46" s="24">
        <f t="shared" si="58"/>
        <v>19</v>
      </c>
      <c r="CG46" s="29" t="s">
        <v>77</v>
      </c>
      <c r="CH46" s="6"/>
      <c r="CI46" s="22"/>
      <c r="CJ46" s="22"/>
      <c r="CK46" s="6">
        <f>SUMIFS(LOOKUP!$E$2:$E$797,LOOKUP!$A$2:$A$797,'Scoring sheet'!$C46,LOOKUP!$B$2:$B$797,'Scoring sheet'!CH46,LOOKUP!$C$2:$C$797,'Scoring sheet'!CI46,LOOKUP!$D$2:$D$797,'Scoring sheet'!CJ46)</f>
        <v>0</v>
      </c>
      <c r="CL46" s="24">
        <f t="shared" si="34"/>
        <v>0</v>
      </c>
      <c r="CM46" s="24">
        <f t="shared" si="59"/>
        <v>19</v>
      </c>
      <c r="CN46" s="29" t="s">
        <v>77</v>
      </c>
      <c r="CO46" s="6"/>
      <c r="CP46" s="22"/>
      <c r="CQ46" s="22"/>
      <c r="CR46" s="6">
        <f>SUMIFS(LOOKUP!$E$2:$E$797,LOOKUP!$A$2:$A$797,'Scoring sheet'!$C46,LOOKUP!$B$2:$B$797,'Scoring sheet'!CO46,LOOKUP!$C$2:$C$797,'Scoring sheet'!CP46,LOOKUP!$D$2:$D$797,'Scoring sheet'!CQ46)</f>
        <v>0</v>
      </c>
      <c r="CS46" s="24">
        <f t="shared" si="35"/>
        <v>0</v>
      </c>
      <c r="CT46" s="24">
        <f t="shared" si="60"/>
        <v>19</v>
      </c>
      <c r="CU46" s="29" t="s">
        <v>77</v>
      </c>
      <c r="CV46" s="6"/>
      <c r="CW46" s="22"/>
      <c r="CX46" s="22"/>
      <c r="CY46" s="6">
        <f>SUMIFS(LOOKUP!$E$2:$E$797,LOOKUP!$A$2:$A$797,'Scoring sheet'!$C46,LOOKUP!$B$2:$B$797,'Scoring sheet'!CV46,LOOKUP!$C$2:$C$797,'Scoring sheet'!CW46,LOOKUP!$D$2:$D$797,'Scoring sheet'!CX46)</f>
        <v>0</v>
      </c>
      <c r="CZ46" s="24">
        <f t="shared" si="36"/>
        <v>0</v>
      </c>
      <c r="DA46" s="24">
        <f t="shared" si="61"/>
        <v>19</v>
      </c>
      <c r="DB46" s="29" t="s">
        <v>77</v>
      </c>
      <c r="DC46" s="6"/>
      <c r="DD46" s="22"/>
      <c r="DE46" s="22"/>
      <c r="DF46" s="6">
        <f>SUMIFS(LOOKUP!$E$2:$E$797,LOOKUP!$A$2:$A$797,'Scoring sheet'!$C46,LOOKUP!$B$2:$B$797,'Scoring sheet'!DC46,LOOKUP!$C$2:$C$797,'Scoring sheet'!DD46,LOOKUP!$D$2:$D$797,'Scoring sheet'!DE46)</f>
        <v>0</v>
      </c>
      <c r="DG46" s="24">
        <f t="shared" si="37"/>
        <v>0</v>
      </c>
      <c r="DI46">
        <f t="shared" si="14"/>
        <v>0</v>
      </c>
      <c r="DJ46">
        <f t="shared" si="15"/>
        <v>0</v>
      </c>
      <c r="DK46">
        <f t="shared" si="16"/>
        <v>0</v>
      </c>
      <c r="DL46">
        <f t="shared" si="17"/>
        <v>0</v>
      </c>
      <c r="DM46">
        <f t="shared" si="18"/>
        <v>3.5</v>
      </c>
      <c r="DN46">
        <f t="shared" si="19"/>
        <v>11</v>
      </c>
      <c r="DO46">
        <f t="shared" si="20"/>
        <v>0</v>
      </c>
      <c r="DP46">
        <f t="shared" si="21"/>
        <v>0</v>
      </c>
      <c r="DQ46">
        <f t="shared" si="22"/>
        <v>0</v>
      </c>
      <c r="DR46">
        <f t="shared" si="38"/>
        <v>0</v>
      </c>
      <c r="DS46">
        <f t="shared" si="39"/>
        <v>0</v>
      </c>
      <c r="DT46">
        <f t="shared" si="40"/>
        <v>0</v>
      </c>
      <c r="DU46">
        <f t="shared" si="41"/>
        <v>0</v>
      </c>
      <c r="DV46">
        <f t="shared" si="42"/>
        <v>0</v>
      </c>
      <c r="DW46">
        <f t="shared" si="43"/>
        <v>0</v>
      </c>
      <c r="DY46">
        <f>SUM(LARGE(DI46:DR46,{1,2,3}))</f>
        <v>14.5</v>
      </c>
      <c r="DZ46">
        <f>SUM(LARGE(DI46:DR46,{1,2}))</f>
        <v>14.5</v>
      </c>
      <c r="EA46">
        <f>SUM(LARGE(DI46:DR46,{1}))</f>
        <v>11</v>
      </c>
      <c r="EB46">
        <f t="shared" si="44"/>
        <v>14.5</v>
      </c>
      <c r="EC46">
        <f t="shared" si="45"/>
        <v>11</v>
      </c>
      <c r="ED46">
        <f t="shared" si="46"/>
        <v>21.5</v>
      </c>
      <c r="EE46">
        <f>SUMIFS(LOOKUP!$G$2:$G$797,LOOKUP!$A$2:$A$797,'Scoring sheet'!$C46,LOOKUP!$E$2:$E$797,'Scoring sheet'!ED46)</f>
        <v>86.5</v>
      </c>
      <c r="EF46">
        <f>SUMIFS(LOOKUP!$B$2:$B$797,LOOKUP!$A$2:$A$797,'Scoring sheet'!$C46,LOOKUP!$E$2:$E$797,'Scoring sheet'!ED46)</f>
        <v>3.5</v>
      </c>
      <c r="EG46">
        <f>SUMIFS(LOOKUP!$C$2:$C$797,LOOKUP!$A$2:$A$797,'Scoring sheet'!$C46,LOOKUP!$E$2:$E$797,'Scoring sheet'!ED46)</f>
        <v>37</v>
      </c>
      <c r="EH46">
        <f>SUMIFS(LOOKUP!$F$2:$F$797,LOOKUP!$A$2:$A$797,'Scoring sheet'!$C46,LOOKUP!$E$2:$E$797,'Scoring sheet'!ED46)</f>
        <v>18</v>
      </c>
      <c r="EI46" t="str">
        <f>VLOOKUP(EH46,'Scoring points detail'!$H$222:$I$229,2,FALSE)</f>
        <v>18m</v>
      </c>
      <c r="EK46">
        <f t="shared" si="62"/>
        <v>5</v>
      </c>
    </row>
    <row r="47" spans="1:141" x14ac:dyDescent="0.25">
      <c r="A47" t="s">
        <v>111</v>
      </c>
      <c r="B47" t="s">
        <v>132</v>
      </c>
      <c r="C47" t="s">
        <v>18</v>
      </c>
      <c r="D47" s="36">
        <v>1</v>
      </c>
      <c r="E47" s="36">
        <v>58</v>
      </c>
      <c r="F47" s="36" t="s">
        <v>12</v>
      </c>
      <c r="G47" s="37">
        <f>SUMIFS(LOOKUP!$E$2:$E$797,LOOKUP!$A$2:$A$797,'Scoring sheet'!$C47,LOOKUP!$B$2:$B$797,'Scoring sheet'!D47,LOOKUP!$C$2:$C$797,'Scoring sheet'!E47,LOOKUP!$D$2:$D$797,'Scoring sheet'!F47)</f>
        <v>91</v>
      </c>
      <c r="H47" s="29" t="s">
        <v>77</v>
      </c>
      <c r="I47" s="22"/>
      <c r="J47" s="22"/>
      <c r="K47" s="22"/>
      <c r="L47" s="6">
        <f>SUMIFS(LOOKUP!$E$2:$E$797,LOOKUP!$A$2:$A$797,'Scoring sheet'!$C47,LOOKUP!$B$2:$B$797,'Scoring sheet'!I47,LOOKUP!$C$2:$C$797,'Scoring sheet'!J47,LOOKUP!$D$2:$D$797,'Scoring sheet'!K47)</f>
        <v>0</v>
      </c>
      <c r="M47" s="24">
        <f t="shared" si="23"/>
        <v>0</v>
      </c>
      <c r="N47" s="24">
        <f t="shared" si="48"/>
        <v>91</v>
      </c>
      <c r="O47" s="29" t="s">
        <v>77</v>
      </c>
      <c r="P47" s="6"/>
      <c r="Q47" s="22"/>
      <c r="R47" s="22"/>
      <c r="S47" s="6">
        <f>SUMIFS(LOOKUP!$E$2:$E$797,LOOKUP!$A$2:$A$797,'Scoring sheet'!$C47,LOOKUP!$B$2:$B$797,'Scoring sheet'!P47,LOOKUP!$C$2:$C$797,'Scoring sheet'!Q47,LOOKUP!$D$2:$D$797,'Scoring sheet'!R47)</f>
        <v>0</v>
      </c>
      <c r="T47" s="24">
        <f t="shared" si="24"/>
        <v>0</v>
      </c>
      <c r="U47" s="24">
        <f t="shared" si="49"/>
        <v>91</v>
      </c>
      <c r="V47" s="29" t="s">
        <v>77</v>
      </c>
      <c r="W47" s="6"/>
      <c r="X47" s="22"/>
      <c r="Y47" s="22"/>
      <c r="Z47" s="6">
        <f>SUMIFS(LOOKUP!$E$2:$E$797,LOOKUP!$A$2:$A$797,'Scoring sheet'!$C47,LOOKUP!$B$2:$B$797,'Scoring sheet'!W47,LOOKUP!$C$2:$C$797,'Scoring sheet'!X47,LOOKUP!$D$2:$D$797,'Scoring sheet'!Y47)</f>
        <v>0</v>
      </c>
      <c r="AA47" s="24">
        <f t="shared" si="25"/>
        <v>0</v>
      </c>
      <c r="AB47" s="24">
        <f t="shared" si="50"/>
        <v>91</v>
      </c>
      <c r="AC47" s="29" t="s">
        <v>77</v>
      </c>
      <c r="AD47" s="6"/>
      <c r="AE47" s="22"/>
      <c r="AF47" s="22"/>
      <c r="AG47" s="6">
        <f>SUMIFS(LOOKUP!$E$2:$E$797,LOOKUP!$A$2:$A$797,'Scoring sheet'!$C47,LOOKUP!$B$2:$B$797,'Scoring sheet'!AD47,LOOKUP!$C$2:$C$797,'Scoring sheet'!AE47,LOOKUP!$D$2:$D$797,'Scoring sheet'!AF47)</f>
        <v>0</v>
      </c>
      <c r="AH47" s="24">
        <f t="shared" si="26"/>
        <v>0</v>
      </c>
      <c r="AI47" s="24">
        <f t="shared" si="51"/>
        <v>91</v>
      </c>
      <c r="AJ47" s="29" t="s">
        <v>77</v>
      </c>
      <c r="AK47" s="6"/>
      <c r="AL47" s="22"/>
      <c r="AM47" s="22"/>
      <c r="AN47" s="6">
        <f>SUMIFS(LOOKUP!$E$2:$E$797,LOOKUP!$A$2:$A$797,'Scoring sheet'!$C47,LOOKUP!$B$2:$B$797,'Scoring sheet'!AK47,LOOKUP!$C$2:$C$797,'Scoring sheet'!AL47,LOOKUP!$D$2:$D$797,'Scoring sheet'!AM47)</f>
        <v>0</v>
      </c>
      <c r="AO47" s="24">
        <f t="shared" si="27"/>
        <v>0</v>
      </c>
      <c r="AP47" s="24">
        <f t="shared" si="52"/>
        <v>91</v>
      </c>
      <c r="AQ47" s="29" t="s">
        <v>76</v>
      </c>
      <c r="AR47" s="6">
        <v>2.5</v>
      </c>
      <c r="AS47" s="22">
        <v>58</v>
      </c>
      <c r="AT47" s="22" t="s">
        <v>12</v>
      </c>
      <c r="AU47" s="6">
        <f>SUMIFS(LOOKUP!$E$2:$E$797,LOOKUP!$A$2:$A$797,'Scoring sheet'!$C47,LOOKUP!$B$2:$B$797,'Scoring sheet'!AR47,LOOKUP!$C$2:$C$797,'Scoring sheet'!AS47,LOOKUP!$D$2:$D$797,'Scoring sheet'!AT47)</f>
        <v>92.5</v>
      </c>
      <c r="AV47" s="24">
        <f t="shared" si="28"/>
        <v>7.5</v>
      </c>
      <c r="AW47" s="24">
        <f t="shared" si="53"/>
        <v>91.75</v>
      </c>
      <c r="AX47" s="29" t="s">
        <v>77</v>
      </c>
      <c r="AY47" s="6"/>
      <c r="AZ47" s="22"/>
      <c r="BA47" s="22"/>
      <c r="BB47" s="6">
        <f>SUMIFS(LOOKUP!$E$2:$E$797,LOOKUP!$A$2:$A$797,'Scoring sheet'!$C47,LOOKUP!$B$2:$B$797,'Scoring sheet'!AY47,LOOKUP!$C$2:$C$797,'Scoring sheet'!AZ47,LOOKUP!$D$2:$D$797,'Scoring sheet'!BA47)</f>
        <v>0</v>
      </c>
      <c r="BC47" s="24">
        <f t="shared" si="29"/>
        <v>0</v>
      </c>
      <c r="BD47" s="24">
        <f t="shared" si="54"/>
        <v>91.75</v>
      </c>
      <c r="BE47" s="29" t="s">
        <v>77</v>
      </c>
      <c r="BF47" s="6"/>
      <c r="BG47" s="22"/>
      <c r="BH47" s="22"/>
      <c r="BI47" s="6">
        <f>SUMIFS(LOOKUP!$E$2:$E$797,LOOKUP!$A$2:$A$797,'Scoring sheet'!$C47,LOOKUP!$B$2:$B$797,'Scoring sheet'!BF47,LOOKUP!$C$2:$C$797,'Scoring sheet'!BG47,LOOKUP!$D$2:$D$797,'Scoring sheet'!BH47)</f>
        <v>0</v>
      </c>
      <c r="BJ47" s="24">
        <f t="shared" si="30"/>
        <v>0</v>
      </c>
      <c r="BK47" s="24">
        <f t="shared" si="55"/>
        <v>91.75</v>
      </c>
      <c r="BL47" s="29" t="s">
        <v>77</v>
      </c>
      <c r="BM47" s="6"/>
      <c r="BN47" s="22"/>
      <c r="BO47" s="22"/>
      <c r="BP47" s="6">
        <f>SUMIFS(LOOKUP!$E$2:$E$797,LOOKUP!$A$2:$A$797,'Scoring sheet'!$C47,LOOKUP!$B$2:$B$797,'Scoring sheet'!BM47,LOOKUP!$C$2:$C$797,'Scoring sheet'!BN47,LOOKUP!$D$2:$D$797,'Scoring sheet'!BO47)</f>
        <v>0</v>
      </c>
      <c r="BQ47" s="24">
        <f t="shared" si="31"/>
        <v>0</v>
      </c>
      <c r="BR47" s="24">
        <f t="shared" si="56"/>
        <v>91.75</v>
      </c>
      <c r="BS47" s="29" t="s">
        <v>77</v>
      </c>
      <c r="BT47" s="6"/>
      <c r="BU47" s="22"/>
      <c r="BV47" s="22"/>
      <c r="BW47" s="6">
        <f>SUMIFS(LOOKUP!$E$2:$E$797,LOOKUP!$A$2:$A$797,'Scoring sheet'!$C47,LOOKUP!$B$2:$B$797,'Scoring sheet'!BT47,LOOKUP!$C$2:$C$797,'Scoring sheet'!BU47,LOOKUP!$D$2:$D$797,'Scoring sheet'!BV47)</f>
        <v>0</v>
      </c>
      <c r="BX47" s="24">
        <f t="shared" si="32"/>
        <v>0</v>
      </c>
      <c r="BY47" s="24">
        <f t="shared" si="57"/>
        <v>91.75</v>
      </c>
      <c r="BZ47" s="29" t="s">
        <v>77</v>
      </c>
      <c r="CA47" s="6"/>
      <c r="CB47" s="22"/>
      <c r="CC47" s="22"/>
      <c r="CD47" s="6">
        <f>SUMIFS(LOOKUP!$E$2:$E$797,LOOKUP!$A$2:$A$797,'Scoring sheet'!$C47,LOOKUP!$B$2:$B$797,'Scoring sheet'!CA47,LOOKUP!$C$2:$C$797,'Scoring sheet'!CB47,LOOKUP!$D$2:$D$797,'Scoring sheet'!CC47)</f>
        <v>0</v>
      </c>
      <c r="CE47" s="24">
        <f t="shared" si="33"/>
        <v>0</v>
      </c>
      <c r="CF47" s="24">
        <f t="shared" si="58"/>
        <v>91.75</v>
      </c>
      <c r="CG47" s="29" t="s">
        <v>77</v>
      </c>
      <c r="CH47" s="6"/>
      <c r="CI47" s="22"/>
      <c r="CJ47" s="22"/>
      <c r="CK47" s="6">
        <f>SUMIFS(LOOKUP!$E$2:$E$797,LOOKUP!$A$2:$A$797,'Scoring sheet'!$C47,LOOKUP!$B$2:$B$797,'Scoring sheet'!CH47,LOOKUP!$C$2:$C$797,'Scoring sheet'!CI47,LOOKUP!$D$2:$D$797,'Scoring sheet'!CJ47)</f>
        <v>0</v>
      </c>
      <c r="CL47" s="24">
        <f t="shared" si="34"/>
        <v>0</v>
      </c>
      <c r="CM47" s="24">
        <f t="shared" si="59"/>
        <v>91.75</v>
      </c>
      <c r="CN47" s="29" t="s">
        <v>77</v>
      </c>
      <c r="CO47" s="6"/>
      <c r="CP47" s="22"/>
      <c r="CQ47" s="22"/>
      <c r="CR47" s="6">
        <f>SUMIFS(LOOKUP!$E$2:$E$797,LOOKUP!$A$2:$A$797,'Scoring sheet'!$C47,LOOKUP!$B$2:$B$797,'Scoring sheet'!CO47,LOOKUP!$C$2:$C$797,'Scoring sheet'!CP47,LOOKUP!$D$2:$D$797,'Scoring sheet'!CQ47)</f>
        <v>0</v>
      </c>
      <c r="CS47" s="24">
        <f t="shared" si="35"/>
        <v>0</v>
      </c>
      <c r="CT47" s="24">
        <f t="shared" si="60"/>
        <v>91.75</v>
      </c>
      <c r="CU47" s="29" t="s">
        <v>77</v>
      </c>
      <c r="CV47" s="6"/>
      <c r="CW47" s="22"/>
      <c r="CX47" s="22"/>
      <c r="CY47" s="6">
        <f>SUMIFS(LOOKUP!$E$2:$E$797,LOOKUP!$A$2:$A$797,'Scoring sheet'!$C47,LOOKUP!$B$2:$B$797,'Scoring sheet'!CV47,LOOKUP!$C$2:$C$797,'Scoring sheet'!CW47,LOOKUP!$D$2:$D$797,'Scoring sheet'!CX47)</f>
        <v>0</v>
      </c>
      <c r="CZ47" s="24">
        <f t="shared" si="36"/>
        <v>0</v>
      </c>
      <c r="DA47" s="24">
        <f t="shared" si="61"/>
        <v>91.75</v>
      </c>
      <c r="DB47" s="29" t="s">
        <v>77</v>
      </c>
      <c r="DC47" s="6"/>
      <c r="DD47" s="22"/>
      <c r="DE47" s="22"/>
      <c r="DF47" s="6">
        <f>SUMIFS(LOOKUP!$E$2:$E$797,LOOKUP!$A$2:$A$797,'Scoring sheet'!$C47,LOOKUP!$B$2:$B$797,'Scoring sheet'!DC47,LOOKUP!$C$2:$C$797,'Scoring sheet'!DD47,LOOKUP!$D$2:$D$797,'Scoring sheet'!DE47)</f>
        <v>0</v>
      </c>
      <c r="DG47" s="24">
        <f t="shared" si="37"/>
        <v>0</v>
      </c>
      <c r="DI47">
        <f t="shared" si="14"/>
        <v>0</v>
      </c>
      <c r="DJ47">
        <f t="shared" si="15"/>
        <v>0</v>
      </c>
      <c r="DK47">
        <f t="shared" si="16"/>
        <v>0</v>
      </c>
      <c r="DL47">
        <f t="shared" si="17"/>
        <v>0</v>
      </c>
      <c r="DM47">
        <f t="shared" si="18"/>
        <v>0</v>
      </c>
      <c r="DN47">
        <f t="shared" si="19"/>
        <v>7.5</v>
      </c>
      <c r="DO47">
        <f t="shared" si="20"/>
        <v>0</v>
      </c>
      <c r="DP47">
        <f t="shared" si="21"/>
        <v>0</v>
      </c>
      <c r="DQ47">
        <f t="shared" si="22"/>
        <v>0</v>
      </c>
      <c r="DR47">
        <f t="shared" si="38"/>
        <v>0</v>
      </c>
      <c r="DS47">
        <f t="shared" si="39"/>
        <v>0</v>
      </c>
      <c r="DT47">
        <f t="shared" si="40"/>
        <v>0</v>
      </c>
      <c r="DU47">
        <f t="shared" si="41"/>
        <v>0</v>
      </c>
      <c r="DV47">
        <f t="shared" si="42"/>
        <v>0</v>
      </c>
      <c r="DW47">
        <f t="shared" si="43"/>
        <v>0</v>
      </c>
      <c r="DY47">
        <f>SUM(LARGE(DI47:DR47,{1,2,3}))</f>
        <v>7.5</v>
      </c>
      <c r="DZ47">
        <f>SUM(LARGE(DI47:DR47,{1,2}))</f>
        <v>7.5</v>
      </c>
      <c r="EA47">
        <f>SUM(LARGE(DI47:DR47,{1}))</f>
        <v>7.5</v>
      </c>
      <c r="EB47">
        <f t="shared" si="44"/>
        <v>7.5</v>
      </c>
      <c r="EC47">
        <f t="shared" si="45"/>
        <v>7.5</v>
      </c>
      <c r="ED47">
        <f t="shared" si="46"/>
        <v>92.5</v>
      </c>
      <c r="EE47">
        <f>SUMIFS(LOOKUP!$G$2:$G$797,LOOKUP!$A$2:$A$797,'Scoring sheet'!$C47,LOOKUP!$E$2:$E$797,'Scoring sheet'!ED47)</f>
        <v>15.5</v>
      </c>
      <c r="EF47">
        <f>SUMIFS(LOOKUP!$B$2:$B$797,LOOKUP!$A$2:$A$797,'Scoring sheet'!$C47,LOOKUP!$E$2:$E$797,'Scoring sheet'!ED47)</f>
        <v>2.5</v>
      </c>
      <c r="EG47">
        <f>SUMIFS(LOOKUP!$C$2:$C$797,LOOKUP!$A$2:$A$797,'Scoring sheet'!$C47,LOOKUP!$E$2:$E$797,'Scoring sheet'!ED47)</f>
        <v>58</v>
      </c>
      <c r="EH47">
        <f>SUMIFS(LOOKUP!$F$2:$F$797,LOOKUP!$A$2:$A$797,'Scoring sheet'!$C47,LOOKUP!$E$2:$E$797,'Scoring sheet'!ED47)</f>
        <v>11.25</v>
      </c>
      <c r="EI47" t="str">
        <f>VLOOKUP(EH47,'Scoring points detail'!$H$222:$I$229,2,FALSE)</f>
        <v>11.25m</v>
      </c>
      <c r="EK47">
        <f t="shared" si="62"/>
        <v>1.5</v>
      </c>
    </row>
    <row r="48" spans="1:141" x14ac:dyDescent="0.25">
      <c r="A48" t="s">
        <v>112</v>
      </c>
      <c r="B48" t="s">
        <v>24</v>
      </c>
      <c r="C48" t="s">
        <v>17</v>
      </c>
      <c r="D48" s="36">
        <v>6</v>
      </c>
      <c r="E48" s="36">
        <v>49</v>
      </c>
      <c r="F48" s="36" t="s">
        <v>121</v>
      </c>
      <c r="G48" s="37">
        <f>SUMIFS(LOOKUP!$E$2:$E$797,LOOKUP!$A$2:$A$797,'Scoring sheet'!$C48,LOOKUP!$B$2:$B$797,'Scoring sheet'!D48,LOOKUP!$C$2:$C$797,'Scoring sheet'!E48,LOOKUP!$D$2:$D$797,'Scoring sheet'!F48)</f>
        <v>48</v>
      </c>
      <c r="H48" s="29" t="s">
        <v>77</v>
      </c>
      <c r="I48" s="22"/>
      <c r="J48" s="22"/>
      <c r="K48" s="22"/>
      <c r="L48" s="6">
        <f>SUMIFS(LOOKUP!$E$2:$E$797,LOOKUP!$A$2:$A$797,'Scoring sheet'!$C48,LOOKUP!$B$2:$B$797,'Scoring sheet'!I48,LOOKUP!$C$2:$C$797,'Scoring sheet'!J48,LOOKUP!$D$2:$D$797,'Scoring sheet'!K48)</f>
        <v>0</v>
      </c>
      <c r="M48" s="24">
        <f t="shared" si="23"/>
        <v>0</v>
      </c>
      <c r="N48" s="24">
        <f t="shared" si="48"/>
        <v>48</v>
      </c>
      <c r="O48" s="29" t="s">
        <v>77</v>
      </c>
      <c r="P48" s="6"/>
      <c r="Q48" s="22"/>
      <c r="R48" s="22"/>
      <c r="S48" s="6">
        <f>SUMIFS(LOOKUP!$E$2:$E$797,LOOKUP!$A$2:$A$797,'Scoring sheet'!$C48,LOOKUP!$B$2:$B$797,'Scoring sheet'!P48,LOOKUP!$C$2:$C$797,'Scoring sheet'!Q48,LOOKUP!$D$2:$D$797,'Scoring sheet'!R48)</f>
        <v>0</v>
      </c>
      <c r="T48" s="24">
        <f t="shared" si="24"/>
        <v>0</v>
      </c>
      <c r="U48" s="24">
        <f t="shared" si="49"/>
        <v>48</v>
      </c>
      <c r="V48" s="29" t="s">
        <v>77</v>
      </c>
      <c r="W48" s="6"/>
      <c r="X48" s="22"/>
      <c r="Y48" s="22"/>
      <c r="Z48" s="6">
        <f>SUMIFS(LOOKUP!$E$2:$E$797,LOOKUP!$A$2:$A$797,'Scoring sheet'!$C48,LOOKUP!$B$2:$B$797,'Scoring sheet'!W48,LOOKUP!$C$2:$C$797,'Scoring sheet'!X48,LOOKUP!$D$2:$D$797,'Scoring sheet'!Y48)</f>
        <v>0</v>
      </c>
      <c r="AA48" s="24">
        <f t="shared" si="25"/>
        <v>0</v>
      </c>
      <c r="AB48" s="24">
        <f t="shared" si="50"/>
        <v>48</v>
      </c>
      <c r="AC48" s="29" t="s">
        <v>77</v>
      </c>
      <c r="AD48" s="6"/>
      <c r="AE48" s="22"/>
      <c r="AF48" s="22"/>
      <c r="AG48" s="6">
        <f>SUMIFS(LOOKUP!$E$2:$E$797,LOOKUP!$A$2:$A$797,'Scoring sheet'!$C48,LOOKUP!$B$2:$B$797,'Scoring sheet'!AD48,LOOKUP!$C$2:$C$797,'Scoring sheet'!AE48,LOOKUP!$D$2:$D$797,'Scoring sheet'!AF48)</f>
        <v>0</v>
      </c>
      <c r="AH48" s="24">
        <f t="shared" si="26"/>
        <v>0</v>
      </c>
      <c r="AI48" s="24">
        <f t="shared" si="51"/>
        <v>48</v>
      </c>
      <c r="AJ48" s="29" t="s">
        <v>77</v>
      </c>
      <c r="AK48" s="6"/>
      <c r="AL48" s="22"/>
      <c r="AM48" s="22"/>
      <c r="AN48" s="6">
        <f>SUMIFS(LOOKUP!$E$2:$E$797,LOOKUP!$A$2:$A$797,'Scoring sheet'!$C48,LOOKUP!$B$2:$B$797,'Scoring sheet'!AK48,LOOKUP!$C$2:$C$797,'Scoring sheet'!AL48,LOOKUP!$D$2:$D$797,'Scoring sheet'!AM48)</f>
        <v>0</v>
      </c>
      <c r="AO48" s="24">
        <f t="shared" si="27"/>
        <v>0</v>
      </c>
      <c r="AP48" s="24">
        <f t="shared" si="52"/>
        <v>48</v>
      </c>
      <c r="AQ48" s="29" t="s">
        <v>76</v>
      </c>
      <c r="AR48" s="6">
        <v>2</v>
      </c>
      <c r="AS48" s="22">
        <v>52</v>
      </c>
      <c r="AT48" s="22" t="s">
        <v>121</v>
      </c>
      <c r="AU48" s="6">
        <f>SUMIFS(LOOKUP!$E$2:$E$797,LOOKUP!$A$2:$A$797,'Scoring sheet'!$C48,LOOKUP!$B$2:$B$797,'Scoring sheet'!AR48,LOOKUP!$C$2:$C$797,'Scoring sheet'!AS48,LOOKUP!$D$2:$D$797,'Scoring sheet'!AT48)</f>
        <v>50</v>
      </c>
      <c r="AV48" s="24">
        <f t="shared" si="28"/>
        <v>8</v>
      </c>
      <c r="AW48" s="24">
        <f t="shared" si="53"/>
        <v>49</v>
      </c>
      <c r="AX48" s="29" t="s">
        <v>77</v>
      </c>
      <c r="AY48" s="6"/>
      <c r="AZ48" s="22"/>
      <c r="BA48" s="22"/>
      <c r="BB48" s="6">
        <f>SUMIFS(LOOKUP!$E$2:$E$797,LOOKUP!$A$2:$A$797,'Scoring sheet'!$C48,LOOKUP!$B$2:$B$797,'Scoring sheet'!AY48,LOOKUP!$C$2:$C$797,'Scoring sheet'!AZ48,LOOKUP!$D$2:$D$797,'Scoring sheet'!BA48)</f>
        <v>0</v>
      </c>
      <c r="BC48" s="24">
        <f t="shared" si="29"/>
        <v>0</v>
      </c>
      <c r="BD48" s="24">
        <f t="shared" si="54"/>
        <v>49</v>
      </c>
      <c r="BE48" s="29" t="s">
        <v>77</v>
      </c>
      <c r="BF48" s="6"/>
      <c r="BG48" s="22"/>
      <c r="BH48" s="22"/>
      <c r="BI48" s="6">
        <f>SUMIFS(LOOKUP!$E$2:$E$797,LOOKUP!$A$2:$A$797,'Scoring sheet'!$C48,LOOKUP!$B$2:$B$797,'Scoring sheet'!BF48,LOOKUP!$C$2:$C$797,'Scoring sheet'!BG48,LOOKUP!$D$2:$D$797,'Scoring sheet'!BH48)</f>
        <v>0</v>
      </c>
      <c r="BJ48" s="24">
        <f t="shared" si="30"/>
        <v>0</v>
      </c>
      <c r="BK48" s="24">
        <f t="shared" si="55"/>
        <v>49</v>
      </c>
      <c r="BL48" s="29" t="s">
        <v>77</v>
      </c>
      <c r="BM48" s="6"/>
      <c r="BN48" s="22"/>
      <c r="BO48" s="22"/>
      <c r="BP48" s="6">
        <f>SUMIFS(LOOKUP!$E$2:$E$797,LOOKUP!$A$2:$A$797,'Scoring sheet'!$C48,LOOKUP!$B$2:$B$797,'Scoring sheet'!BM48,LOOKUP!$C$2:$C$797,'Scoring sheet'!BN48,LOOKUP!$D$2:$D$797,'Scoring sheet'!BO48)</f>
        <v>0</v>
      </c>
      <c r="BQ48" s="24">
        <f t="shared" si="31"/>
        <v>0</v>
      </c>
      <c r="BR48" s="24">
        <f t="shared" si="56"/>
        <v>49</v>
      </c>
      <c r="BS48" s="29" t="s">
        <v>77</v>
      </c>
      <c r="BT48" s="6"/>
      <c r="BU48" s="22"/>
      <c r="BV48" s="22"/>
      <c r="BW48" s="6">
        <f>SUMIFS(LOOKUP!$E$2:$E$797,LOOKUP!$A$2:$A$797,'Scoring sheet'!$C48,LOOKUP!$B$2:$B$797,'Scoring sheet'!BT48,LOOKUP!$C$2:$C$797,'Scoring sheet'!BU48,LOOKUP!$D$2:$D$797,'Scoring sheet'!BV48)</f>
        <v>0</v>
      </c>
      <c r="BX48" s="24">
        <f t="shared" si="32"/>
        <v>0</v>
      </c>
      <c r="BY48" s="24">
        <f t="shared" si="57"/>
        <v>49</v>
      </c>
      <c r="BZ48" s="29" t="s">
        <v>77</v>
      </c>
      <c r="CA48" s="6"/>
      <c r="CB48" s="22"/>
      <c r="CC48" s="22"/>
      <c r="CD48" s="6">
        <f>SUMIFS(LOOKUP!$E$2:$E$797,LOOKUP!$A$2:$A$797,'Scoring sheet'!$C48,LOOKUP!$B$2:$B$797,'Scoring sheet'!CA48,LOOKUP!$C$2:$C$797,'Scoring sheet'!CB48,LOOKUP!$D$2:$D$797,'Scoring sheet'!CC48)</f>
        <v>0</v>
      </c>
      <c r="CE48" s="24">
        <f t="shared" si="33"/>
        <v>0</v>
      </c>
      <c r="CF48" s="24">
        <f t="shared" si="58"/>
        <v>49</v>
      </c>
      <c r="CG48" s="29" t="s">
        <v>77</v>
      </c>
      <c r="CH48" s="6"/>
      <c r="CI48" s="22"/>
      <c r="CJ48" s="22"/>
      <c r="CK48" s="6">
        <f>SUMIFS(LOOKUP!$E$2:$E$797,LOOKUP!$A$2:$A$797,'Scoring sheet'!$C48,LOOKUP!$B$2:$B$797,'Scoring sheet'!CH48,LOOKUP!$C$2:$C$797,'Scoring sheet'!CI48,LOOKUP!$D$2:$D$797,'Scoring sheet'!CJ48)</f>
        <v>0</v>
      </c>
      <c r="CL48" s="24">
        <f t="shared" si="34"/>
        <v>0</v>
      </c>
      <c r="CM48" s="24">
        <f t="shared" si="59"/>
        <v>49</v>
      </c>
      <c r="CN48" s="29" t="s">
        <v>77</v>
      </c>
      <c r="CO48" s="6"/>
      <c r="CP48" s="22"/>
      <c r="CQ48" s="22"/>
      <c r="CR48" s="6">
        <f>SUMIFS(LOOKUP!$E$2:$E$797,LOOKUP!$A$2:$A$797,'Scoring sheet'!$C48,LOOKUP!$B$2:$B$797,'Scoring sheet'!CO48,LOOKUP!$C$2:$C$797,'Scoring sheet'!CP48,LOOKUP!$D$2:$D$797,'Scoring sheet'!CQ48)</f>
        <v>0</v>
      </c>
      <c r="CS48" s="24">
        <f t="shared" si="35"/>
        <v>0</v>
      </c>
      <c r="CT48" s="24">
        <f t="shared" si="60"/>
        <v>49</v>
      </c>
      <c r="CU48" s="29" t="s">
        <v>77</v>
      </c>
      <c r="CV48" s="6"/>
      <c r="CW48" s="22"/>
      <c r="CX48" s="22"/>
      <c r="CY48" s="6">
        <f>SUMIFS(LOOKUP!$E$2:$E$797,LOOKUP!$A$2:$A$797,'Scoring sheet'!$C48,LOOKUP!$B$2:$B$797,'Scoring sheet'!CV48,LOOKUP!$C$2:$C$797,'Scoring sheet'!CW48,LOOKUP!$D$2:$D$797,'Scoring sheet'!CX48)</f>
        <v>0</v>
      </c>
      <c r="CZ48" s="24">
        <f t="shared" si="36"/>
        <v>0</v>
      </c>
      <c r="DA48" s="24">
        <f t="shared" si="61"/>
        <v>49</v>
      </c>
      <c r="DB48" s="29" t="s">
        <v>77</v>
      </c>
      <c r="DC48" s="6"/>
      <c r="DD48" s="22"/>
      <c r="DE48" s="22"/>
      <c r="DF48" s="6">
        <f>SUMIFS(LOOKUP!$E$2:$E$797,LOOKUP!$A$2:$A$797,'Scoring sheet'!$C48,LOOKUP!$B$2:$B$797,'Scoring sheet'!DC48,LOOKUP!$C$2:$C$797,'Scoring sheet'!DD48,LOOKUP!$D$2:$D$797,'Scoring sheet'!DE48)</f>
        <v>0</v>
      </c>
      <c r="DG48" s="24">
        <f t="shared" si="37"/>
        <v>0</v>
      </c>
      <c r="DI48">
        <f t="shared" si="14"/>
        <v>0</v>
      </c>
      <c r="DJ48">
        <f t="shared" si="15"/>
        <v>0</v>
      </c>
      <c r="DK48">
        <f t="shared" si="16"/>
        <v>0</v>
      </c>
      <c r="DL48">
        <f t="shared" si="17"/>
        <v>0</v>
      </c>
      <c r="DM48">
        <f t="shared" si="18"/>
        <v>0</v>
      </c>
      <c r="DN48">
        <f t="shared" si="19"/>
        <v>8</v>
      </c>
      <c r="DO48">
        <f t="shared" si="20"/>
        <v>0</v>
      </c>
      <c r="DP48">
        <f t="shared" si="21"/>
        <v>0</v>
      </c>
      <c r="DQ48">
        <f t="shared" si="22"/>
        <v>0</v>
      </c>
      <c r="DR48">
        <f t="shared" si="38"/>
        <v>0</v>
      </c>
      <c r="DS48">
        <f t="shared" si="39"/>
        <v>0</v>
      </c>
      <c r="DT48">
        <f t="shared" si="40"/>
        <v>0</v>
      </c>
      <c r="DU48">
        <f t="shared" si="41"/>
        <v>0</v>
      </c>
      <c r="DV48">
        <f t="shared" si="42"/>
        <v>0</v>
      </c>
      <c r="DW48">
        <f t="shared" si="43"/>
        <v>0</v>
      </c>
      <c r="DY48">
        <f>SUM(LARGE(DI48:DR48,{1,2,3}))</f>
        <v>8</v>
      </c>
      <c r="DZ48">
        <f>SUM(LARGE(DI48:DR48,{1,2}))</f>
        <v>8</v>
      </c>
      <c r="EA48">
        <f>SUM(LARGE(DI48:DR48,{1}))</f>
        <v>8</v>
      </c>
      <c r="EB48">
        <f t="shared" si="44"/>
        <v>8</v>
      </c>
      <c r="EC48">
        <f t="shared" si="45"/>
        <v>8</v>
      </c>
      <c r="ED48">
        <f t="shared" si="46"/>
        <v>50</v>
      </c>
      <c r="EE48">
        <f>SUMIFS(LOOKUP!$G$2:$G$797,LOOKUP!$A$2:$A$797,'Scoring sheet'!$C48,LOOKUP!$E$2:$E$797,'Scoring sheet'!ED48)</f>
        <v>58</v>
      </c>
      <c r="EF48">
        <f>SUMIFS(LOOKUP!$B$2:$B$797,LOOKUP!$A$2:$A$797,'Scoring sheet'!$C48,LOOKUP!$E$2:$E$797,'Scoring sheet'!ED48)</f>
        <v>2</v>
      </c>
      <c r="EG48">
        <f>SUMIFS(LOOKUP!$C$2:$C$797,LOOKUP!$A$2:$A$797,'Scoring sheet'!$C48,LOOKUP!$E$2:$E$797,'Scoring sheet'!ED48)</f>
        <v>52</v>
      </c>
      <c r="EH48">
        <f>SUMIFS(LOOKUP!$F$2:$F$797,LOOKUP!$A$2:$A$797,'Scoring sheet'!$C48,LOOKUP!$E$2:$E$797,'Scoring sheet'!ED48)</f>
        <v>18</v>
      </c>
      <c r="EI48" t="str">
        <f>VLOOKUP(EH48,'Scoring points detail'!$H$222:$I$229,2,FALSE)</f>
        <v>18m</v>
      </c>
      <c r="EK48">
        <f t="shared" si="62"/>
        <v>2</v>
      </c>
    </row>
    <row r="49" spans="1:141" x14ac:dyDescent="0.25">
      <c r="A49" t="s">
        <v>150</v>
      </c>
      <c r="B49" t="s">
        <v>132</v>
      </c>
      <c r="C49" t="s">
        <v>17</v>
      </c>
      <c r="D49" s="36">
        <v>0.5</v>
      </c>
      <c r="E49" s="36">
        <v>55</v>
      </c>
      <c r="F49" s="36" t="s">
        <v>12</v>
      </c>
      <c r="G49" s="37">
        <f>SUMIFS(LOOKUP!$E$2:$E$797,LOOKUP!$A$2:$A$797,'Scoring sheet'!$C49,LOOKUP!$B$2:$B$797,'Scoring sheet'!D49,LOOKUP!$C$2:$C$797,'Scoring sheet'!E49,LOOKUP!$D$2:$D$797,'Scoring sheet'!F49)</f>
        <v>84.5</v>
      </c>
      <c r="H49" s="29" t="s">
        <v>77</v>
      </c>
      <c r="I49" s="22"/>
      <c r="J49" s="22"/>
      <c r="K49" s="22"/>
      <c r="L49" s="6">
        <f>SUMIFS(LOOKUP!$E$2:$E$797,LOOKUP!$A$2:$A$797,'Scoring sheet'!$C49,LOOKUP!$B$2:$B$797,'Scoring sheet'!I49,LOOKUP!$C$2:$C$797,'Scoring sheet'!J49,LOOKUP!$D$2:$D$797,'Scoring sheet'!K49)</f>
        <v>0</v>
      </c>
      <c r="M49" s="24">
        <f t="shared" si="23"/>
        <v>0</v>
      </c>
      <c r="N49" s="24">
        <f t="shared" si="48"/>
        <v>84.5</v>
      </c>
      <c r="O49" s="29" t="s">
        <v>77</v>
      </c>
      <c r="P49" s="6"/>
      <c r="Q49" s="22"/>
      <c r="R49" s="22"/>
      <c r="S49" s="6">
        <f>SUMIFS(LOOKUP!$E$2:$E$797,LOOKUP!$A$2:$A$797,'Scoring sheet'!$C49,LOOKUP!$B$2:$B$797,'Scoring sheet'!P49,LOOKUP!$C$2:$C$797,'Scoring sheet'!Q49,LOOKUP!$D$2:$D$797,'Scoring sheet'!R49)</f>
        <v>0</v>
      </c>
      <c r="T49" s="24">
        <f t="shared" si="24"/>
        <v>0</v>
      </c>
      <c r="U49" s="24">
        <f t="shared" si="49"/>
        <v>84.5</v>
      </c>
      <c r="V49" s="29" t="s">
        <v>77</v>
      </c>
      <c r="W49" s="6"/>
      <c r="X49" s="22"/>
      <c r="Y49" s="22"/>
      <c r="Z49" s="6">
        <f>SUMIFS(LOOKUP!$E$2:$E$797,LOOKUP!$A$2:$A$797,'Scoring sheet'!$C49,LOOKUP!$B$2:$B$797,'Scoring sheet'!W49,LOOKUP!$C$2:$C$797,'Scoring sheet'!X49,LOOKUP!$D$2:$D$797,'Scoring sheet'!Y49)</f>
        <v>0</v>
      </c>
      <c r="AA49" s="24">
        <f t="shared" si="25"/>
        <v>0</v>
      </c>
      <c r="AB49" s="24">
        <f t="shared" si="50"/>
        <v>84.5</v>
      </c>
      <c r="AC49" s="29" t="s">
        <v>77</v>
      </c>
      <c r="AD49" s="6"/>
      <c r="AE49" s="22"/>
      <c r="AF49" s="22"/>
      <c r="AG49" s="6">
        <f>SUMIFS(LOOKUP!$E$2:$E$797,LOOKUP!$A$2:$A$797,'Scoring sheet'!$C49,LOOKUP!$B$2:$B$797,'Scoring sheet'!AD49,LOOKUP!$C$2:$C$797,'Scoring sheet'!AE49,LOOKUP!$D$2:$D$797,'Scoring sheet'!AF49)</f>
        <v>0</v>
      </c>
      <c r="AH49" s="24">
        <f t="shared" si="26"/>
        <v>0</v>
      </c>
      <c r="AI49" s="24">
        <f t="shared" si="51"/>
        <v>84.5</v>
      </c>
      <c r="AJ49" s="29" t="s">
        <v>77</v>
      </c>
      <c r="AK49" s="6"/>
      <c r="AL49" s="22"/>
      <c r="AM49" s="22"/>
      <c r="AN49" s="6">
        <f>SUMIFS(LOOKUP!$E$2:$E$797,LOOKUP!$A$2:$A$797,'Scoring sheet'!$C49,LOOKUP!$B$2:$B$797,'Scoring sheet'!AK49,LOOKUP!$C$2:$C$797,'Scoring sheet'!AL49,LOOKUP!$D$2:$D$797,'Scoring sheet'!AM49)</f>
        <v>0</v>
      </c>
      <c r="AO49" s="24">
        <f t="shared" si="27"/>
        <v>0</v>
      </c>
      <c r="AP49" s="24">
        <f t="shared" si="52"/>
        <v>84.5</v>
      </c>
      <c r="AQ49" s="29" t="s">
        <v>77</v>
      </c>
      <c r="AR49" s="6"/>
      <c r="AS49" s="22"/>
      <c r="AT49" s="22"/>
      <c r="AU49" s="6">
        <f>SUMIFS(LOOKUP!$E$2:$E$797,LOOKUP!$A$2:$A$797,'Scoring sheet'!$C49,LOOKUP!$B$2:$B$797,'Scoring sheet'!AR49,LOOKUP!$C$2:$C$797,'Scoring sheet'!AS49,LOOKUP!$D$2:$D$797,'Scoring sheet'!AT49)</f>
        <v>0</v>
      </c>
      <c r="AV49" s="24">
        <f t="shared" si="28"/>
        <v>0</v>
      </c>
      <c r="AW49" s="24">
        <f t="shared" si="53"/>
        <v>84.5</v>
      </c>
      <c r="AX49" s="29" t="s">
        <v>76</v>
      </c>
      <c r="AY49" s="6">
        <v>3</v>
      </c>
      <c r="AZ49" s="22">
        <v>55</v>
      </c>
      <c r="BA49" s="22" t="s">
        <v>12</v>
      </c>
      <c r="BB49" s="6">
        <f>SUMIFS(LOOKUP!$E$2:$E$797,LOOKUP!$A$2:$A$797,'Scoring sheet'!$C49,LOOKUP!$B$2:$B$797,'Scoring sheet'!AY49,LOOKUP!$C$2:$C$797,'Scoring sheet'!AZ49,LOOKUP!$D$2:$D$797,'Scoring sheet'!BA49)</f>
        <v>87</v>
      </c>
      <c r="BC49" s="24">
        <f t="shared" si="29"/>
        <v>8.5</v>
      </c>
      <c r="BD49" s="24">
        <f t="shared" si="54"/>
        <v>85.75</v>
      </c>
      <c r="BE49" s="29" t="s">
        <v>77</v>
      </c>
      <c r="BF49" s="6">
        <v>3</v>
      </c>
      <c r="BG49" s="22">
        <v>55</v>
      </c>
      <c r="BH49" s="22" t="s">
        <v>12</v>
      </c>
      <c r="BI49" s="6">
        <f>SUMIFS(LOOKUP!$E$2:$E$797,LOOKUP!$A$2:$A$797,'Scoring sheet'!$C49,LOOKUP!$B$2:$B$797,'Scoring sheet'!BF49,LOOKUP!$C$2:$C$797,'Scoring sheet'!BG49,LOOKUP!$D$2:$D$797,'Scoring sheet'!BH49)</f>
        <v>87</v>
      </c>
      <c r="BJ49" s="24">
        <f t="shared" si="30"/>
        <v>7.25</v>
      </c>
      <c r="BK49" s="24">
        <f t="shared" si="55"/>
        <v>86.375</v>
      </c>
      <c r="BL49" s="29" t="s">
        <v>77</v>
      </c>
      <c r="BM49" s="6"/>
      <c r="BN49" s="22"/>
      <c r="BO49" s="22"/>
      <c r="BP49" s="6">
        <f>SUMIFS(LOOKUP!$E$2:$E$797,LOOKUP!$A$2:$A$797,'Scoring sheet'!$C49,LOOKUP!$B$2:$B$797,'Scoring sheet'!BM49,LOOKUP!$C$2:$C$797,'Scoring sheet'!BN49,LOOKUP!$D$2:$D$797,'Scoring sheet'!BO49)</f>
        <v>0</v>
      </c>
      <c r="BQ49" s="24">
        <f t="shared" si="31"/>
        <v>0</v>
      </c>
      <c r="BR49" s="24">
        <f t="shared" si="56"/>
        <v>86.375</v>
      </c>
      <c r="BS49" s="29" t="s">
        <v>77</v>
      </c>
      <c r="BT49" s="6"/>
      <c r="BU49" s="22"/>
      <c r="BV49" s="22"/>
      <c r="BW49" s="6">
        <f>SUMIFS(LOOKUP!$E$2:$E$797,LOOKUP!$A$2:$A$797,'Scoring sheet'!$C49,LOOKUP!$B$2:$B$797,'Scoring sheet'!BT49,LOOKUP!$C$2:$C$797,'Scoring sheet'!BU49,LOOKUP!$D$2:$D$797,'Scoring sheet'!BV49)</f>
        <v>0</v>
      </c>
      <c r="BX49" s="24">
        <f t="shared" si="32"/>
        <v>0</v>
      </c>
      <c r="BY49" s="24">
        <f t="shared" si="57"/>
        <v>86.375</v>
      </c>
      <c r="BZ49" s="29" t="s">
        <v>77</v>
      </c>
      <c r="CA49" s="6"/>
      <c r="CB49" s="22"/>
      <c r="CC49" s="22"/>
      <c r="CD49" s="6">
        <f>SUMIFS(LOOKUP!$E$2:$E$797,LOOKUP!$A$2:$A$797,'Scoring sheet'!$C49,LOOKUP!$B$2:$B$797,'Scoring sheet'!CA49,LOOKUP!$C$2:$C$797,'Scoring sheet'!CB49,LOOKUP!$D$2:$D$797,'Scoring sheet'!CC49)</f>
        <v>0</v>
      </c>
      <c r="CE49" s="24">
        <f t="shared" si="33"/>
        <v>0</v>
      </c>
      <c r="CF49" s="24">
        <f t="shared" si="58"/>
        <v>86.375</v>
      </c>
      <c r="CG49" s="29" t="s">
        <v>77</v>
      </c>
      <c r="CH49" s="6"/>
      <c r="CI49" s="22"/>
      <c r="CJ49" s="22"/>
      <c r="CK49" s="6">
        <f>SUMIFS(LOOKUP!$E$2:$E$797,LOOKUP!$A$2:$A$797,'Scoring sheet'!$C49,LOOKUP!$B$2:$B$797,'Scoring sheet'!CH49,LOOKUP!$C$2:$C$797,'Scoring sheet'!CI49,LOOKUP!$D$2:$D$797,'Scoring sheet'!CJ49)</f>
        <v>0</v>
      </c>
      <c r="CL49" s="24">
        <f t="shared" si="34"/>
        <v>0</v>
      </c>
      <c r="CM49" s="24">
        <f t="shared" si="59"/>
        <v>86.375</v>
      </c>
      <c r="CN49" s="29" t="s">
        <v>77</v>
      </c>
      <c r="CO49" s="6"/>
      <c r="CP49" s="22"/>
      <c r="CQ49" s="22"/>
      <c r="CR49" s="6">
        <f>SUMIFS(LOOKUP!$E$2:$E$797,LOOKUP!$A$2:$A$797,'Scoring sheet'!$C49,LOOKUP!$B$2:$B$797,'Scoring sheet'!CO49,LOOKUP!$C$2:$C$797,'Scoring sheet'!CP49,LOOKUP!$D$2:$D$797,'Scoring sheet'!CQ49)</f>
        <v>0</v>
      </c>
      <c r="CS49" s="24">
        <f t="shared" si="35"/>
        <v>0</v>
      </c>
      <c r="CT49" s="24">
        <f t="shared" si="60"/>
        <v>86.375</v>
      </c>
      <c r="CU49" s="29" t="s">
        <v>77</v>
      </c>
      <c r="CV49" s="6"/>
      <c r="CW49" s="22"/>
      <c r="CX49" s="22"/>
      <c r="CY49" s="6">
        <f>SUMIFS(LOOKUP!$E$2:$E$797,LOOKUP!$A$2:$A$797,'Scoring sheet'!$C49,LOOKUP!$B$2:$B$797,'Scoring sheet'!CV49,LOOKUP!$C$2:$C$797,'Scoring sheet'!CW49,LOOKUP!$D$2:$D$797,'Scoring sheet'!CX49)</f>
        <v>0</v>
      </c>
      <c r="CZ49" s="24">
        <f t="shared" si="36"/>
        <v>0</v>
      </c>
      <c r="DA49" s="24">
        <f t="shared" si="61"/>
        <v>86.375</v>
      </c>
      <c r="DB49" s="29" t="s">
        <v>77</v>
      </c>
      <c r="DC49" s="6"/>
      <c r="DD49" s="22"/>
      <c r="DE49" s="22"/>
      <c r="DF49" s="6">
        <f>SUMIFS(LOOKUP!$E$2:$E$797,LOOKUP!$A$2:$A$797,'Scoring sheet'!$C49,LOOKUP!$B$2:$B$797,'Scoring sheet'!DC49,LOOKUP!$C$2:$C$797,'Scoring sheet'!DD49,LOOKUP!$D$2:$D$797,'Scoring sheet'!DE49)</f>
        <v>0</v>
      </c>
      <c r="DG49" s="24">
        <f t="shared" si="37"/>
        <v>0</v>
      </c>
      <c r="DI49">
        <f t="shared" si="14"/>
        <v>0</v>
      </c>
      <c r="DJ49">
        <f t="shared" si="15"/>
        <v>0</v>
      </c>
      <c r="DK49">
        <f t="shared" si="16"/>
        <v>0</v>
      </c>
      <c r="DL49">
        <f t="shared" si="17"/>
        <v>0</v>
      </c>
      <c r="DM49">
        <f t="shared" si="18"/>
        <v>0</v>
      </c>
      <c r="DN49">
        <f t="shared" si="19"/>
        <v>0</v>
      </c>
      <c r="DO49">
        <f>IF(BB49="","",BC49)</f>
        <v>8.5</v>
      </c>
      <c r="DP49">
        <f>IF(BI49="","",BJ49)</f>
        <v>7.25</v>
      </c>
      <c r="DQ49">
        <f>IF(BP49="","",BQ49)</f>
        <v>0</v>
      </c>
      <c r="DR49">
        <f t="shared" si="38"/>
        <v>0</v>
      </c>
      <c r="DS49">
        <f t="shared" si="39"/>
        <v>0</v>
      </c>
      <c r="DT49">
        <f t="shared" si="40"/>
        <v>0</v>
      </c>
      <c r="DU49">
        <f t="shared" si="41"/>
        <v>0</v>
      </c>
      <c r="DV49">
        <f t="shared" si="42"/>
        <v>0</v>
      </c>
      <c r="DW49">
        <f t="shared" si="43"/>
        <v>0</v>
      </c>
      <c r="DY49">
        <f>SUM(LARGE(DI49:DR49,{1,2,3}))</f>
        <v>15.75</v>
      </c>
      <c r="DZ49">
        <f>SUM(LARGE(DI49:DR49,{1,2}))</f>
        <v>15.75</v>
      </c>
      <c r="EA49">
        <f>SUM(LARGE(DI49:DR49,{1}))</f>
        <v>8.5</v>
      </c>
      <c r="EB49">
        <f t="shared" si="44"/>
        <v>15.75</v>
      </c>
      <c r="EC49">
        <f t="shared" si="45"/>
        <v>8.5</v>
      </c>
      <c r="ED49">
        <f t="shared" si="46"/>
        <v>87</v>
      </c>
      <c r="EE49">
        <f>SUMIFS(LOOKUP!$G$2:$G$797,LOOKUP!$A$2:$A$797,'Scoring sheet'!$C49,LOOKUP!$E$2:$E$797,'Scoring sheet'!ED49)</f>
        <v>21</v>
      </c>
      <c r="EF49">
        <f>SUMIFS(LOOKUP!$B$2:$B$797,LOOKUP!$A$2:$A$797,'Scoring sheet'!$C49,LOOKUP!$E$2:$E$797,'Scoring sheet'!ED49)</f>
        <v>3</v>
      </c>
      <c r="EG49">
        <f>SUMIFS(LOOKUP!$C$2:$C$797,LOOKUP!$A$2:$A$797,'Scoring sheet'!$C49,LOOKUP!$E$2:$E$797,'Scoring sheet'!ED49)</f>
        <v>55</v>
      </c>
      <c r="EH49">
        <f>SUMIFS(LOOKUP!$F$2:$F$797,LOOKUP!$A$2:$A$797,'Scoring sheet'!$C49,LOOKUP!$E$2:$E$797,'Scoring sheet'!ED49)</f>
        <v>11.25</v>
      </c>
      <c r="EI49" t="str">
        <f>VLOOKUP(EH49,'Scoring points detail'!$H$222:$I$229,2,FALSE)</f>
        <v>11.25m</v>
      </c>
      <c r="EK49">
        <f t="shared" si="62"/>
        <v>-84.5</v>
      </c>
    </row>
    <row r="50" spans="1:141" x14ac:dyDescent="0.25">
      <c r="A50" t="s">
        <v>151</v>
      </c>
      <c r="B50" t="s">
        <v>132</v>
      </c>
      <c r="C50" t="s">
        <v>16</v>
      </c>
      <c r="D50" s="36">
        <v>0.5</v>
      </c>
      <c r="E50" s="36">
        <v>52</v>
      </c>
      <c r="F50" s="36" t="s">
        <v>11</v>
      </c>
      <c r="G50" s="37">
        <f>SUMIFS(LOOKUP!$E$2:$E$797,LOOKUP!$A$2:$A$797,'Scoring sheet'!$C50,LOOKUP!$B$2:$B$797,'Scoring sheet'!D50,LOOKUP!$C$2:$C$797,'Scoring sheet'!E50,LOOKUP!$D$2:$D$797,'Scoring sheet'!F50)</f>
        <v>72.5</v>
      </c>
      <c r="H50" s="29" t="s">
        <v>77</v>
      </c>
      <c r="I50" s="22"/>
      <c r="J50" s="22"/>
      <c r="K50" s="22"/>
      <c r="L50" s="6">
        <f>SUMIFS(LOOKUP!$E$2:$E$797,LOOKUP!$A$2:$A$797,'Scoring sheet'!$C50,LOOKUP!$B$2:$B$797,'Scoring sheet'!I50,LOOKUP!$C$2:$C$797,'Scoring sheet'!J50,LOOKUP!$D$2:$D$797,'Scoring sheet'!K50)</f>
        <v>0</v>
      </c>
      <c r="M50" s="24">
        <f t="shared" si="23"/>
        <v>0</v>
      </c>
      <c r="N50" s="24">
        <f t="shared" si="48"/>
        <v>72.5</v>
      </c>
      <c r="O50" s="29" t="s">
        <v>77</v>
      </c>
      <c r="P50" s="6"/>
      <c r="Q50" s="22"/>
      <c r="R50" s="22"/>
      <c r="S50" s="6">
        <f>SUMIFS(LOOKUP!$E$2:$E$797,LOOKUP!$A$2:$A$797,'Scoring sheet'!$C50,LOOKUP!$B$2:$B$797,'Scoring sheet'!P50,LOOKUP!$C$2:$C$797,'Scoring sheet'!Q50,LOOKUP!$D$2:$D$797,'Scoring sheet'!R50)</f>
        <v>0</v>
      </c>
      <c r="T50" s="24">
        <f t="shared" si="24"/>
        <v>0</v>
      </c>
      <c r="U50" s="24">
        <f t="shared" si="49"/>
        <v>72.5</v>
      </c>
      <c r="V50" s="29" t="s">
        <v>77</v>
      </c>
      <c r="W50" s="6"/>
      <c r="X50" s="22"/>
      <c r="Y50" s="22"/>
      <c r="Z50" s="6">
        <f>SUMIFS(LOOKUP!$E$2:$E$797,LOOKUP!$A$2:$A$797,'Scoring sheet'!$C50,LOOKUP!$B$2:$B$797,'Scoring sheet'!W50,LOOKUP!$C$2:$C$797,'Scoring sheet'!X50,LOOKUP!$D$2:$D$797,'Scoring sheet'!Y50)</f>
        <v>0</v>
      </c>
      <c r="AA50" s="24">
        <f t="shared" si="25"/>
        <v>0</v>
      </c>
      <c r="AB50" s="24">
        <f t="shared" si="50"/>
        <v>72.5</v>
      </c>
      <c r="AC50" s="29" t="s">
        <v>77</v>
      </c>
      <c r="AD50" s="6"/>
      <c r="AE50" s="22"/>
      <c r="AF50" s="22"/>
      <c r="AG50" s="6">
        <f>SUMIFS(LOOKUP!$E$2:$E$797,LOOKUP!$A$2:$A$797,'Scoring sheet'!$C50,LOOKUP!$B$2:$B$797,'Scoring sheet'!AD50,LOOKUP!$C$2:$C$797,'Scoring sheet'!AE50,LOOKUP!$D$2:$D$797,'Scoring sheet'!AF50)</f>
        <v>0</v>
      </c>
      <c r="AH50" s="24">
        <f t="shared" si="26"/>
        <v>0</v>
      </c>
      <c r="AI50" s="24">
        <f t="shared" si="51"/>
        <v>72.5</v>
      </c>
      <c r="AJ50" s="29" t="s">
        <v>77</v>
      </c>
      <c r="AK50" s="6"/>
      <c r="AL50" s="22"/>
      <c r="AM50" s="22"/>
      <c r="AN50" s="6">
        <f>SUMIFS(LOOKUP!$E$2:$E$797,LOOKUP!$A$2:$A$797,'Scoring sheet'!$C50,LOOKUP!$B$2:$B$797,'Scoring sheet'!AK50,LOOKUP!$C$2:$C$797,'Scoring sheet'!AL50,LOOKUP!$D$2:$D$797,'Scoring sheet'!AM50)</f>
        <v>0</v>
      </c>
      <c r="AO50" s="24">
        <f t="shared" si="27"/>
        <v>0</v>
      </c>
      <c r="AP50" s="24">
        <f t="shared" si="52"/>
        <v>72.5</v>
      </c>
      <c r="AQ50" s="29" t="s">
        <v>77</v>
      </c>
      <c r="AR50" s="6"/>
      <c r="AS50" s="22"/>
      <c r="AT50" s="22"/>
      <c r="AU50" s="6">
        <f>SUMIFS(LOOKUP!$E$2:$E$797,LOOKUP!$A$2:$A$797,'Scoring sheet'!$C50,LOOKUP!$B$2:$B$797,'Scoring sheet'!AR50,LOOKUP!$C$2:$C$797,'Scoring sheet'!AS50,LOOKUP!$D$2:$D$797,'Scoring sheet'!AT50)</f>
        <v>0</v>
      </c>
      <c r="AV50" s="24">
        <f t="shared" si="28"/>
        <v>0</v>
      </c>
      <c r="AW50" s="24">
        <f t="shared" si="53"/>
        <v>72.5</v>
      </c>
      <c r="AX50" s="29" t="s">
        <v>76</v>
      </c>
      <c r="AY50" s="6">
        <v>1</v>
      </c>
      <c r="AZ50" s="22">
        <v>52</v>
      </c>
      <c r="BA50" s="22" t="s">
        <v>11</v>
      </c>
      <c r="BB50" s="6">
        <f>SUMIFS(LOOKUP!$E$2:$E$797,LOOKUP!$A$2:$A$797,'Scoring sheet'!$C50,LOOKUP!$B$2:$B$797,'Scoring sheet'!AY50,LOOKUP!$C$2:$C$797,'Scoring sheet'!AZ50,LOOKUP!$D$2:$D$797,'Scoring sheet'!BA50)</f>
        <v>73</v>
      </c>
      <c r="BC50" s="24">
        <f t="shared" si="29"/>
        <v>6.5</v>
      </c>
      <c r="BD50" s="24">
        <f t="shared" si="54"/>
        <v>72.75</v>
      </c>
      <c r="BE50" s="29" t="s">
        <v>77</v>
      </c>
      <c r="BF50" s="6">
        <v>1</v>
      </c>
      <c r="BG50" s="22">
        <v>52</v>
      </c>
      <c r="BH50" s="22" t="s">
        <v>11</v>
      </c>
      <c r="BI50" s="6">
        <f>SUMIFS(LOOKUP!$E$2:$E$797,LOOKUP!$A$2:$A$797,'Scoring sheet'!$C50,LOOKUP!$B$2:$B$797,'Scoring sheet'!BF50,LOOKUP!$C$2:$C$797,'Scoring sheet'!BG50,LOOKUP!$D$2:$D$797,'Scoring sheet'!BH50)</f>
        <v>73</v>
      </c>
      <c r="BJ50" s="24">
        <f t="shared" si="30"/>
        <v>6.25</v>
      </c>
      <c r="BK50" s="24">
        <f t="shared" si="55"/>
        <v>72.875</v>
      </c>
      <c r="BL50" s="29" t="s">
        <v>77</v>
      </c>
      <c r="BM50" s="6"/>
      <c r="BN50" s="22"/>
      <c r="BO50" s="22"/>
      <c r="BP50" s="6">
        <f>SUMIFS(LOOKUP!$E$2:$E$797,LOOKUP!$A$2:$A$797,'Scoring sheet'!$C50,LOOKUP!$B$2:$B$797,'Scoring sheet'!BM50,LOOKUP!$C$2:$C$797,'Scoring sheet'!BN50,LOOKUP!$D$2:$D$797,'Scoring sheet'!BO50)</f>
        <v>0</v>
      </c>
      <c r="BQ50" s="24">
        <f t="shared" si="31"/>
        <v>0</v>
      </c>
      <c r="BR50" s="24">
        <f t="shared" si="56"/>
        <v>72.875</v>
      </c>
      <c r="BS50" s="29" t="s">
        <v>77</v>
      </c>
      <c r="BT50" s="6"/>
      <c r="BU50" s="22"/>
      <c r="BV50" s="22"/>
      <c r="BW50" s="6">
        <f>SUMIFS(LOOKUP!$E$2:$E$797,LOOKUP!$A$2:$A$797,'Scoring sheet'!$C50,LOOKUP!$B$2:$B$797,'Scoring sheet'!BT50,LOOKUP!$C$2:$C$797,'Scoring sheet'!BU50,LOOKUP!$D$2:$D$797,'Scoring sheet'!BV50)</f>
        <v>0</v>
      </c>
      <c r="BX50" s="24">
        <f t="shared" si="32"/>
        <v>0</v>
      </c>
      <c r="BY50" s="24">
        <f t="shared" si="57"/>
        <v>72.875</v>
      </c>
      <c r="BZ50" s="29" t="s">
        <v>77</v>
      </c>
      <c r="CA50" s="6"/>
      <c r="CB50" s="22"/>
      <c r="CC50" s="22"/>
      <c r="CD50" s="6">
        <f>SUMIFS(LOOKUP!$E$2:$E$797,LOOKUP!$A$2:$A$797,'Scoring sheet'!$C50,LOOKUP!$B$2:$B$797,'Scoring sheet'!CA50,LOOKUP!$C$2:$C$797,'Scoring sheet'!CB50,LOOKUP!$D$2:$D$797,'Scoring sheet'!CC50)</f>
        <v>0</v>
      </c>
      <c r="CE50" s="24">
        <f t="shared" si="33"/>
        <v>0</v>
      </c>
      <c r="CF50" s="24">
        <f t="shared" si="58"/>
        <v>72.875</v>
      </c>
      <c r="CG50" s="29" t="s">
        <v>77</v>
      </c>
      <c r="CH50" s="6"/>
      <c r="CI50" s="22"/>
      <c r="CJ50" s="22"/>
      <c r="CK50" s="6">
        <f>SUMIFS(LOOKUP!$E$2:$E$797,LOOKUP!$A$2:$A$797,'Scoring sheet'!$C50,LOOKUP!$B$2:$B$797,'Scoring sheet'!CH50,LOOKUP!$C$2:$C$797,'Scoring sheet'!CI50,LOOKUP!$D$2:$D$797,'Scoring sheet'!CJ50)</f>
        <v>0</v>
      </c>
      <c r="CL50" s="24">
        <f t="shared" si="34"/>
        <v>0</v>
      </c>
      <c r="CM50" s="24">
        <f t="shared" si="59"/>
        <v>72.875</v>
      </c>
      <c r="CN50" s="29" t="s">
        <v>77</v>
      </c>
      <c r="CO50" s="6"/>
      <c r="CP50" s="22"/>
      <c r="CQ50" s="22"/>
      <c r="CR50" s="6">
        <f>SUMIFS(LOOKUP!$E$2:$E$797,LOOKUP!$A$2:$A$797,'Scoring sheet'!$C50,LOOKUP!$B$2:$B$797,'Scoring sheet'!CO50,LOOKUP!$C$2:$C$797,'Scoring sheet'!CP50,LOOKUP!$D$2:$D$797,'Scoring sheet'!CQ50)</f>
        <v>0</v>
      </c>
      <c r="CS50" s="24">
        <f t="shared" si="35"/>
        <v>0</v>
      </c>
      <c r="CT50" s="24">
        <f t="shared" si="60"/>
        <v>72.875</v>
      </c>
      <c r="CU50" s="29" t="s">
        <v>77</v>
      </c>
      <c r="CV50" s="6"/>
      <c r="CW50" s="22"/>
      <c r="CX50" s="22"/>
      <c r="CY50" s="6">
        <f>SUMIFS(LOOKUP!$E$2:$E$797,LOOKUP!$A$2:$A$797,'Scoring sheet'!$C50,LOOKUP!$B$2:$B$797,'Scoring sheet'!CV50,LOOKUP!$C$2:$C$797,'Scoring sheet'!CW50,LOOKUP!$D$2:$D$797,'Scoring sheet'!CX50)</f>
        <v>0</v>
      </c>
      <c r="CZ50" s="24">
        <f t="shared" si="36"/>
        <v>0</v>
      </c>
      <c r="DA50" s="24">
        <f t="shared" si="61"/>
        <v>72.875</v>
      </c>
      <c r="DB50" s="29" t="s">
        <v>77</v>
      </c>
      <c r="DC50" s="6"/>
      <c r="DD50" s="22"/>
      <c r="DE50" s="22"/>
      <c r="DF50" s="6">
        <f>SUMIFS(LOOKUP!$E$2:$E$797,LOOKUP!$A$2:$A$797,'Scoring sheet'!$C50,LOOKUP!$B$2:$B$797,'Scoring sheet'!DC50,LOOKUP!$C$2:$C$797,'Scoring sheet'!DD50,LOOKUP!$D$2:$D$797,'Scoring sheet'!DE50)</f>
        <v>0</v>
      </c>
      <c r="DG50" s="24">
        <f t="shared" si="37"/>
        <v>0</v>
      </c>
      <c r="DI50">
        <f t="shared" ref="DI50:DI84" si="63">IF(L50="","",M50)</f>
        <v>0</v>
      </c>
      <c r="DJ50">
        <f t="shared" ref="DJ50:DJ84" si="64">IF(S50="","",T50)</f>
        <v>0</v>
      </c>
      <c r="DK50">
        <f t="shared" ref="DK50:DK84" si="65">IF(Z50="","",AA50)</f>
        <v>0</v>
      </c>
      <c r="DL50">
        <f t="shared" ref="DL50:DL84" si="66">IF(AG50="","",AH50)</f>
        <v>0</v>
      </c>
      <c r="DM50">
        <f t="shared" ref="DM50:DM84" si="67">IF(AN50="","",AO50)</f>
        <v>0</v>
      </c>
      <c r="DN50">
        <f t="shared" ref="DN50:DN84" si="68">IF(AU50="","",AV50)</f>
        <v>0</v>
      </c>
      <c r="DO50">
        <f t="shared" ref="DO50:DO84" si="69">IF(BB50="","",BC50)</f>
        <v>6.5</v>
      </c>
      <c r="DP50">
        <f t="shared" ref="DP50:DP84" si="70">IF(BI50="","",BJ50)</f>
        <v>6.25</v>
      </c>
      <c r="DQ50">
        <f t="shared" ref="DQ50:DQ84" si="71">IF(BP50="","",BQ50)</f>
        <v>0</v>
      </c>
      <c r="DR50">
        <f t="shared" si="38"/>
        <v>0</v>
      </c>
      <c r="DS50">
        <f t="shared" si="39"/>
        <v>0</v>
      </c>
      <c r="DT50">
        <f t="shared" si="40"/>
        <v>0</v>
      </c>
      <c r="DU50">
        <f t="shared" si="41"/>
        <v>0</v>
      </c>
      <c r="DV50">
        <f t="shared" si="42"/>
        <v>0</v>
      </c>
      <c r="DW50">
        <f t="shared" si="43"/>
        <v>0</v>
      </c>
      <c r="DY50">
        <f>SUM(LARGE(DI50:DR50,{1,2,3}))</f>
        <v>12.75</v>
      </c>
      <c r="DZ50">
        <f>SUM(LARGE(DI50:DR50,{1,2}))</f>
        <v>12.75</v>
      </c>
      <c r="EA50">
        <f>SUM(LARGE(DI50:DR50,{1}))</f>
        <v>6.5</v>
      </c>
      <c r="EB50">
        <f t="shared" si="44"/>
        <v>12.75</v>
      </c>
      <c r="EC50">
        <f t="shared" si="45"/>
        <v>6.5</v>
      </c>
      <c r="ED50">
        <f t="shared" si="46"/>
        <v>73</v>
      </c>
      <c r="EE50">
        <f>SUMIFS(LOOKUP!$G$2:$G$797,LOOKUP!$A$2:$A$797,'Scoring sheet'!$C50,LOOKUP!$E$2:$E$797,'Scoring sheet'!ED50)</f>
        <v>35</v>
      </c>
      <c r="EF50">
        <f>SUMIFS(LOOKUP!$B$2:$B$797,LOOKUP!$A$2:$A$797,'Scoring sheet'!$C50,LOOKUP!$E$2:$E$797,'Scoring sheet'!ED50)</f>
        <v>1</v>
      </c>
      <c r="EG50">
        <f>SUMIFS(LOOKUP!$C$2:$C$797,LOOKUP!$A$2:$A$797,'Scoring sheet'!$C50,LOOKUP!$E$2:$E$797,'Scoring sheet'!ED50)</f>
        <v>52</v>
      </c>
      <c r="EH50">
        <f>SUMIFS(LOOKUP!$F$2:$F$797,LOOKUP!$A$2:$A$797,'Scoring sheet'!$C50,LOOKUP!$E$2:$E$797,'Scoring sheet'!ED50)</f>
        <v>12</v>
      </c>
      <c r="EI50" t="str">
        <f>VLOOKUP(EH50,'Scoring points detail'!$H$222:$I$229,2,FALSE)</f>
        <v>12m</v>
      </c>
      <c r="EK50">
        <f t="shared" si="62"/>
        <v>-72.5</v>
      </c>
    </row>
    <row r="51" spans="1:141" x14ac:dyDescent="0.25">
      <c r="A51" t="s">
        <v>152</v>
      </c>
      <c r="B51" t="s">
        <v>132</v>
      </c>
      <c r="C51" t="s">
        <v>17</v>
      </c>
      <c r="D51" s="36">
        <v>6</v>
      </c>
      <c r="E51" s="36">
        <v>55</v>
      </c>
      <c r="F51" s="36" t="s">
        <v>10</v>
      </c>
      <c r="G51" s="37">
        <f>SUMIFS(LOOKUP!$E$2:$E$797,LOOKUP!$A$2:$A$797,'Scoring sheet'!$C51,LOOKUP!$B$2:$B$797,'Scoring sheet'!D51,LOOKUP!$C$2:$C$797,'Scoring sheet'!E51,LOOKUP!$D$2:$D$797,'Scoring sheet'!F51)</f>
        <v>78</v>
      </c>
      <c r="H51" s="29" t="s">
        <v>77</v>
      </c>
      <c r="I51" s="22"/>
      <c r="J51" s="22"/>
      <c r="K51" s="22"/>
      <c r="L51" s="6">
        <f>SUMIFS(LOOKUP!$E$2:$E$797,LOOKUP!$A$2:$A$797,'Scoring sheet'!$C51,LOOKUP!$B$2:$B$797,'Scoring sheet'!I51,LOOKUP!$C$2:$C$797,'Scoring sheet'!J51,LOOKUP!$D$2:$D$797,'Scoring sheet'!K51)</f>
        <v>0</v>
      </c>
      <c r="M51" s="24">
        <f t="shared" si="23"/>
        <v>0</v>
      </c>
      <c r="N51" s="24">
        <f t="shared" si="48"/>
        <v>78</v>
      </c>
      <c r="O51" s="29" t="s">
        <v>77</v>
      </c>
      <c r="P51" s="6"/>
      <c r="Q51" s="22"/>
      <c r="R51" s="22"/>
      <c r="S51" s="6">
        <f>SUMIFS(LOOKUP!$E$2:$E$797,LOOKUP!$A$2:$A$797,'Scoring sheet'!$C51,LOOKUP!$B$2:$B$797,'Scoring sheet'!P51,LOOKUP!$C$2:$C$797,'Scoring sheet'!Q51,LOOKUP!$D$2:$D$797,'Scoring sheet'!R51)</f>
        <v>0</v>
      </c>
      <c r="T51" s="24">
        <f t="shared" si="24"/>
        <v>0</v>
      </c>
      <c r="U51" s="24">
        <f t="shared" si="49"/>
        <v>78</v>
      </c>
      <c r="V51" s="29" t="s">
        <v>77</v>
      </c>
      <c r="W51" s="6"/>
      <c r="X51" s="22"/>
      <c r="Y51" s="22"/>
      <c r="Z51" s="6">
        <f>SUMIFS(LOOKUP!$E$2:$E$797,LOOKUP!$A$2:$A$797,'Scoring sheet'!$C51,LOOKUP!$B$2:$B$797,'Scoring sheet'!W51,LOOKUP!$C$2:$C$797,'Scoring sheet'!X51,LOOKUP!$D$2:$D$797,'Scoring sheet'!Y51)</f>
        <v>0</v>
      </c>
      <c r="AA51" s="24">
        <f t="shared" si="25"/>
        <v>0</v>
      </c>
      <c r="AB51" s="24">
        <f t="shared" si="50"/>
        <v>78</v>
      </c>
      <c r="AC51" s="29" t="s">
        <v>77</v>
      </c>
      <c r="AD51" s="6"/>
      <c r="AE51" s="22"/>
      <c r="AF51" s="22"/>
      <c r="AG51" s="6">
        <f>SUMIFS(LOOKUP!$E$2:$E$797,LOOKUP!$A$2:$A$797,'Scoring sheet'!$C51,LOOKUP!$B$2:$B$797,'Scoring sheet'!AD51,LOOKUP!$C$2:$C$797,'Scoring sheet'!AE51,LOOKUP!$D$2:$D$797,'Scoring sheet'!AF51)</f>
        <v>0</v>
      </c>
      <c r="AH51" s="24">
        <f t="shared" si="26"/>
        <v>0</v>
      </c>
      <c r="AI51" s="24">
        <f t="shared" si="51"/>
        <v>78</v>
      </c>
      <c r="AJ51" s="29" t="s">
        <v>77</v>
      </c>
      <c r="AK51" s="6"/>
      <c r="AL51" s="22"/>
      <c r="AM51" s="22"/>
      <c r="AN51" s="6">
        <f>SUMIFS(LOOKUP!$E$2:$E$797,LOOKUP!$A$2:$A$797,'Scoring sheet'!$C51,LOOKUP!$B$2:$B$797,'Scoring sheet'!AK51,LOOKUP!$C$2:$C$797,'Scoring sheet'!AL51,LOOKUP!$D$2:$D$797,'Scoring sheet'!AM51)</f>
        <v>0</v>
      </c>
      <c r="AO51" s="24">
        <f t="shared" si="27"/>
        <v>0</v>
      </c>
      <c r="AP51" s="24">
        <f t="shared" si="52"/>
        <v>78</v>
      </c>
      <c r="AQ51" s="29" t="s">
        <v>77</v>
      </c>
      <c r="AR51" s="6"/>
      <c r="AS51" s="22"/>
      <c r="AT51" s="22"/>
      <c r="AU51" s="6">
        <f>SUMIFS(LOOKUP!$E$2:$E$797,LOOKUP!$A$2:$A$797,'Scoring sheet'!$C51,LOOKUP!$B$2:$B$797,'Scoring sheet'!AR51,LOOKUP!$C$2:$C$797,'Scoring sheet'!AS51,LOOKUP!$D$2:$D$797,'Scoring sheet'!AT51)</f>
        <v>0</v>
      </c>
      <c r="AV51" s="24">
        <f t="shared" si="28"/>
        <v>0</v>
      </c>
      <c r="AW51" s="24">
        <f t="shared" si="53"/>
        <v>78</v>
      </c>
      <c r="AX51" s="29" t="s">
        <v>76</v>
      </c>
      <c r="AY51" s="6">
        <v>2</v>
      </c>
      <c r="AZ51" s="22">
        <v>55</v>
      </c>
      <c r="BA51" s="22" t="s">
        <v>11</v>
      </c>
      <c r="BB51" s="6">
        <f>SUMIFS(LOOKUP!$E$2:$E$797,LOOKUP!$A$2:$A$797,'Scoring sheet'!$C51,LOOKUP!$B$2:$B$797,'Scoring sheet'!AY51,LOOKUP!$C$2:$C$797,'Scoring sheet'!AZ51,LOOKUP!$D$2:$D$797,'Scoring sheet'!BA51)</f>
        <v>80</v>
      </c>
      <c r="BC51" s="24">
        <f t="shared" si="29"/>
        <v>8</v>
      </c>
      <c r="BD51" s="24">
        <f t="shared" si="54"/>
        <v>79</v>
      </c>
      <c r="BE51" s="29" t="s">
        <v>77</v>
      </c>
      <c r="BF51" s="6">
        <v>1</v>
      </c>
      <c r="BG51" s="22">
        <v>55</v>
      </c>
      <c r="BH51" s="22" t="s">
        <v>11</v>
      </c>
      <c r="BI51" s="6">
        <f>SUMIFS(LOOKUP!$E$2:$E$797,LOOKUP!$A$2:$A$797,'Scoring sheet'!$C51,LOOKUP!$B$2:$B$797,'Scoring sheet'!BF51,LOOKUP!$C$2:$C$797,'Scoring sheet'!BG51,LOOKUP!$D$2:$D$797,'Scoring sheet'!BH51)</f>
        <v>79</v>
      </c>
      <c r="BJ51" s="24">
        <f t="shared" si="30"/>
        <v>6</v>
      </c>
      <c r="BK51" s="24">
        <f t="shared" si="55"/>
        <v>79</v>
      </c>
      <c r="BL51" s="29" t="s">
        <v>77</v>
      </c>
      <c r="BM51" s="6"/>
      <c r="BN51" s="22"/>
      <c r="BO51" s="22"/>
      <c r="BP51" s="6">
        <f>SUMIFS(LOOKUP!$E$2:$E$797,LOOKUP!$A$2:$A$797,'Scoring sheet'!$C51,LOOKUP!$B$2:$B$797,'Scoring sheet'!BM51,LOOKUP!$C$2:$C$797,'Scoring sheet'!BN51,LOOKUP!$D$2:$D$797,'Scoring sheet'!BO51)</f>
        <v>0</v>
      </c>
      <c r="BQ51" s="24">
        <f t="shared" si="31"/>
        <v>0</v>
      </c>
      <c r="BR51" s="24">
        <f t="shared" si="56"/>
        <v>79</v>
      </c>
      <c r="BS51" s="29" t="s">
        <v>77</v>
      </c>
      <c r="BT51" s="6"/>
      <c r="BU51" s="22"/>
      <c r="BV51" s="22"/>
      <c r="BW51" s="6">
        <f>SUMIFS(LOOKUP!$E$2:$E$797,LOOKUP!$A$2:$A$797,'Scoring sheet'!$C51,LOOKUP!$B$2:$B$797,'Scoring sheet'!BT51,LOOKUP!$C$2:$C$797,'Scoring sheet'!BU51,LOOKUP!$D$2:$D$797,'Scoring sheet'!BV51)</f>
        <v>0</v>
      </c>
      <c r="BX51" s="24">
        <f t="shared" si="32"/>
        <v>0</v>
      </c>
      <c r="BY51" s="24">
        <f t="shared" si="57"/>
        <v>79</v>
      </c>
      <c r="BZ51" s="29" t="s">
        <v>77</v>
      </c>
      <c r="CA51" s="6"/>
      <c r="CB51" s="22"/>
      <c r="CC51" s="22"/>
      <c r="CD51" s="6">
        <f>SUMIFS(LOOKUP!$E$2:$E$797,LOOKUP!$A$2:$A$797,'Scoring sheet'!$C51,LOOKUP!$B$2:$B$797,'Scoring sheet'!CA51,LOOKUP!$C$2:$C$797,'Scoring sheet'!CB51,LOOKUP!$D$2:$D$797,'Scoring sheet'!CC51)</f>
        <v>0</v>
      </c>
      <c r="CE51" s="24">
        <f t="shared" si="33"/>
        <v>0</v>
      </c>
      <c r="CF51" s="24">
        <f t="shared" si="58"/>
        <v>79</v>
      </c>
      <c r="CG51" s="29" t="s">
        <v>77</v>
      </c>
      <c r="CH51" s="6"/>
      <c r="CI51" s="22"/>
      <c r="CJ51" s="22"/>
      <c r="CK51" s="6">
        <f>SUMIFS(LOOKUP!$E$2:$E$797,LOOKUP!$A$2:$A$797,'Scoring sheet'!$C51,LOOKUP!$B$2:$B$797,'Scoring sheet'!CH51,LOOKUP!$C$2:$C$797,'Scoring sheet'!CI51,LOOKUP!$D$2:$D$797,'Scoring sheet'!CJ51)</f>
        <v>0</v>
      </c>
      <c r="CL51" s="24">
        <f t="shared" si="34"/>
        <v>0</v>
      </c>
      <c r="CM51" s="24">
        <f t="shared" si="59"/>
        <v>79</v>
      </c>
      <c r="CN51" s="29" t="s">
        <v>77</v>
      </c>
      <c r="CO51" s="6"/>
      <c r="CP51" s="22"/>
      <c r="CQ51" s="22"/>
      <c r="CR51" s="6">
        <f>SUMIFS(LOOKUP!$E$2:$E$797,LOOKUP!$A$2:$A$797,'Scoring sheet'!$C51,LOOKUP!$B$2:$B$797,'Scoring sheet'!CO51,LOOKUP!$C$2:$C$797,'Scoring sheet'!CP51,LOOKUP!$D$2:$D$797,'Scoring sheet'!CQ51)</f>
        <v>0</v>
      </c>
      <c r="CS51" s="24">
        <f t="shared" si="35"/>
        <v>0</v>
      </c>
      <c r="CT51" s="24">
        <f t="shared" si="60"/>
        <v>79</v>
      </c>
      <c r="CU51" s="29" t="s">
        <v>77</v>
      </c>
      <c r="CV51" s="6"/>
      <c r="CW51" s="22"/>
      <c r="CX51" s="22"/>
      <c r="CY51" s="6">
        <f>SUMIFS(LOOKUP!$E$2:$E$797,LOOKUP!$A$2:$A$797,'Scoring sheet'!$C51,LOOKUP!$B$2:$B$797,'Scoring sheet'!CV51,LOOKUP!$C$2:$C$797,'Scoring sheet'!CW51,LOOKUP!$D$2:$D$797,'Scoring sheet'!CX51)</f>
        <v>0</v>
      </c>
      <c r="CZ51" s="24">
        <f t="shared" si="36"/>
        <v>0</v>
      </c>
      <c r="DA51" s="24">
        <f t="shared" si="61"/>
        <v>79</v>
      </c>
      <c r="DB51" s="29" t="s">
        <v>77</v>
      </c>
      <c r="DC51" s="6"/>
      <c r="DD51" s="22"/>
      <c r="DE51" s="22"/>
      <c r="DF51" s="6">
        <f>SUMIFS(LOOKUP!$E$2:$E$797,LOOKUP!$A$2:$A$797,'Scoring sheet'!$C51,LOOKUP!$B$2:$B$797,'Scoring sheet'!DC51,LOOKUP!$C$2:$C$797,'Scoring sheet'!DD51,LOOKUP!$D$2:$D$797,'Scoring sheet'!DE51)</f>
        <v>0</v>
      </c>
      <c r="DG51" s="24">
        <f t="shared" si="37"/>
        <v>0</v>
      </c>
      <c r="DI51">
        <f t="shared" si="63"/>
        <v>0</v>
      </c>
      <c r="DJ51">
        <f t="shared" si="64"/>
        <v>0</v>
      </c>
      <c r="DK51">
        <f t="shared" si="65"/>
        <v>0</v>
      </c>
      <c r="DL51">
        <f t="shared" si="66"/>
        <v>0</v>
      </c>
      <c r="DM51">
        <f t="shared" si="67"/>
        <v>0</v>
      </c>
      <c r="DN51">
        <f t="shared" si="68"/>
        <v>0</v>
      </c>
      <c r="DO51">
        <f t="shared" si="69"/>
        <v>8</v>
      </c>
      <c r="DP51">
        <f t="shared" si="70"/>
        <v>6</v>
      </c>
      <c r="DQ51">
        <f t="shared" si="71"/>
        <v>0</v>
      </c>
      <c r="DR51">
        <f t="shared" si="38"/>
        <v>0</v>
      </c>
      <c r="DS51">
        <f t="shared" si="39"/>
        <v>0</v>
      </c>
      <c r="DT51">
        <f t="shared" si="40"/>
        <v>0</v>
      </c>
      <c r="DU51">
        <f t="shared" si="41"/>
        <v>0</v>
      </c>
      <c r="DV51">
        <f t="shared" si="42"/>
        <v>0</v>
      </c>
      <c r="DW51">
        <f t="shared" si="43"/>
        <v>0</v>
      </c>
      <c r="DY51">
        <f>SUM(LARGE(DI51:DR51,{1,2,3}))</f>
        <v>14</v>
      </c>
      <c r="DZ51">
        <f>SUM(LARGE(DI51:DR51,{1,2}))</f>
        <v>14</v>
      </c>
      <c r="EA51">
        <f>SUM(LARGE(DI51:DR51,{1}))</f>
        <v>8</v>
      </c>
      <c r="EB51">
        <f t="shared" si="44"/>
        <v>14</v>
      </c>
      <c r="EC51">
        <f t="shared" si="45"/>
        <v>8</v>
      </c>
      <c r="ED51">
        <f t="shared" si="46"/>
        <v>80</v>
      </c>
      <c r="EE51">
        <f>SUMIFS(LOOKUP!$G$2:$G$797,LOOKUP!$A$2:$A$797,'Scoring sheet'!$C51,LOOKUP!$E$2:$E$797,'Scoring sheet'!ED51)</f>
        <v>28</v>
      </c>
      <c r="EF51">
        <f>SUMIFS(LOOKUP!$B$2:$B$797,LOOKUP!$A$2:$A$797,'Scoring sheet'!$C51,LOOKUP!$E$2:$E$797,'Scoring sheet'!ED51)</f>
        <v>2</v>
      </c>
      <c r="EG51">
        <f>SUMIFS(LOOKUP!$C$2:$C$797,LOOKUP!$A$2:$A$797,'Scoring sheet'!$C51,LOOKUP!$E$2:$E$797,'Scoring sheet'!ED51)</f>
        <v>55</v>
      </c>
      <c r="EH51">
        <f>SUMIFS(LOOKUP!$F$2:$F$797,LOOKUP!$A$2:$A$797,'Scoring sheet'!$C51,LOOKUP!$E$2:$E$797,'Scoring sheet'!ED51)</f>
        <v>12</v>
      </c>
      <c r="EI51" t="str">
        <f>VLOOKUP(EH51,'Scoring points detail'!$H$222:$I$229,2,FALSE)</f>
        <v>12m</v>
      </c>
      <c r="EK51">
        <f t="shared" si="62"/>
        <v>-78</v>
      </c>
    </row>
    <row r="52" spans="1:141" x14ac:dyDescent="0.25">
      <c r="A52" t="s">
        <v>153</v>
      </c>
      <c r="B52" t="s">
        <v>132</v>
      </c>
      <c r="C52" t="s">
        <v>16</v>
      </c>
      <c r="D52" s="36">
        <v>5</v>
      </c>
      <c r="E52" s="36">
        <v>52</v>
      </c>
      <c r="F52" s="36" t="s">
        <v>121</v>
      </c>
      <c r="G52" s="37">
        <f>SUMIFS(LOOKUP!$E$2:$E$797,LOOKUP!$A$2:$A$797,'Scoring sheet'!$C52,LOOKUP!$B$2:$B$797,'Scoring sheet'!D52,LOOKUP!$C$2:$C$797,'Scoring sheet'!E52,LOOKUP!$D$2:$D$797,'Scoring sheet'!F52)</f>
        <v>53</v>
      </c>
      <c r="H52" s="29" t="s">
        <v>77</v>
      </c>
      <c r="I52" s="22"/>
      <c r="J52" s="22"/>
      <c r="K52" s="22"/>
      <c r="L52" s="6">
        <f>SUMIFS(LOOKUP!$E$2:$E$797,LOOKUP!$A$2:$A$797,'Scoring sheet'!$C52,LOOKUP!$B$2:$B$797,'Scoring sheet'!I52,LOOKUP!$C$2:$C$797,'Scoring sheet'!J52,LOOKUP!$D$2:$D$797,'Scoring sheet'!K52)</f>
        <v>0</v>
      </c>
      <c r="M52" s="24">
        <f t="shared" si="23"/>
        <v>0</v>
      </c>
      <c r="N52" s="24">
        <f t="shared" si="48"/>
        <v>53</v>
      </c>
      <c r="O52" s="29" t="s">
        <v>77</v>
      </c>
      <c r="P52" s="6"/>
      <c r="Q52" s="22"/>
      <c r="R52" s="22"/>
      <c r="S52" s="6">
        <f>SUMIFS(LOOKUP!$E$2:$E$797,LOOKUP!$A$2:$A$797,'Scoring sheet'!$C52,LOOKUP!$B$2:$B$797,'Scoring sheet'!P52,LOOKUP!$C$2:$C$797,'Scoring sheet'!Q52,LOOKUP!$D$2:$D$797,'Scoring sheet'!R52)</f>
        <v>0</v>
      </c>
      <c r="T52" s="24">
        <f t="shared" si="24"/>
        <v>0</v>
      </c>
      <c r="U52" s="24">
        <f t="shared" si="49"/>
        <v>53</v>
      </c>
      <c r="V52" s="29" t="s">
        <v>77</v>
      </c>
      <c r="W52" s="6"/>
      <c r="X52" s="22"/>
      <c r="Y52" s="22"/>
      <c r="Z52" s="6">
        <f>SUMIFS(LOOKUP!$E$2:$E$797,LOOKUP!$A$2:$A$797,'Scoring sheet'!$C52,LOOKUP!$B$2:$B$797,'Scoring sheet'!W52,LOOKUP!$C$2:$C$797,'Scoring sheet'!X52,LOOKUP!$D$2:$D$797,'Scoring sheet'!Y52)</f>
        <v>0</v>
      </c>
      <c r="AA52" s="24">
        <f t="shared" si="25"/>
        <v>0</v>
      </c>
      <c r="AB52" s="24">
        <f t="shared" si="50"/>
        <v>53</v>
      </c>
      <c r="AC52" s="29" t="s">
        <v>77</v>
      </c>
      <c r="AD52" s="6"/>
      <c r="AE52" s="22"/>
      <c r="AF52" s="22"/>
      <c r="AG52" s="6">
        <f>SUMIFS(LOOKUP!$E$2:$E$797,LOOKUP!$A$2:$A$797,'Scoring sheet'!$C52,LOOKUP!$B$2:$B$797,'Scoring sheet'!AD52,LOOKUP!$C$2:$C$797,'Scoring sheet'!AE52,LOOKUP!$D$2:$D$797,'Scoring sheet'!AF52)</f>
        <v>0</v>
      </c>
      <c r="AH52" s="24">
        <f t="shared" si="26"/>
        <v>0</v>
      </c>
      <c r="AI52" s="24">
        <f t="shared" si="51"/>
        <v>53</v>
      </c>
      <c r="AJ52" s="29" t="s">
        <v>77</v>
      </c>
      <c r="AK52" s="6"/>
      <c r="AL52" s="22"/>
      <c r="AM52" s="22"/>
      <c r="AN52" s="6">
        <f>SUMIFS(LOOKUP!$E$2:$E$797,LOOKUP!$A$2:$A$797,'Scoring sheet'!$C52,LOOKUP!$B$2:$B$797,'Scoring sheet'!AK52,LOOKUP!$C$2:$C$797,'Scoring sheet'!AL52,LOOKUP!$D$2:$D$797,'Scoring sheet'!AM52)</f>
        <v>0</v>
      </c>
      <c r="AO52" s="24">
        <f t="shared" si="27"/>
        <v>0</v>
      </c>
      <c r="AP52" s="24">
        <f t="shared" si="52"/>
        <v>53</v>
      </c>
      <c r="AQ52" s="29" t="s">
        <v>77</v>
      </c>
      <c r="AR52" s="6"/>
      <c r="AS52" s="22"/>
      <c r="AT52" s="22"/>
      <c r="AU52" s="6">
        <f>SUMIFS(LOOKUP!$E$2:$E$797,LOOKUP!$A$2:$A$797,'Scoring sheet'!$C52,LOOKUP!$B$2:$B$797,'Scoring sheet'!AR52,LOOKUP!$C$2:$C$797,'Scoring sheet'!AS52,LOOKUP!$D$2:$D$797,'Scoring sheet'!AT52)</f>
        <v>0</v>
      </c>
      <c r="AV52" s="24">
        <f t="shared" si="28"/>
        <v>0</v>
      </c>
      <c r="AW52" s="24">
        <f t="shared" si="53"/>
        <v>53</v>
      </c>
      <c r="AX52" s="29" t="s">
        <v>76</v>
      </c>
      <c r="AY52" s="6">
        <v>2</v>
      </c>
      <c r="AZ52" s="22">
        <v>52</v>
      </c>
      <c r="BA52" s="22" t="s">
        <v>8</v>
      </c>
      <c r="BB52" s="6">
        <f>SUMIFS(LOOKUP!$E$2:$E$797,LOOKUP!$A$2:$A$797,'Scoring sheet'!$C52,LOOKUP!$B$2:$B$797,'Scoring sheet'!AY52,LOOKUP!$C$2:$C$797,'Scoring sheet'!AZ52,LOOKUP!$D$2:$D$797,'Scoring sheet'!BA52)</f>
        <v>56</v>
      </c>
      <c r="BC52" s="24">
        <f t="shared" si="29"/>
        <v>9</v>
      </c>
      <c r="BD52" s="24">
        <f t="shared" si="54"/>
        <v>54.5</v>
      </c>
      <c r="BE52" s="29" t="s">
        <v>77</v>
      </c>
      <c r="BF52" s="6">
        <v>5</v>
      </c>
      <c r="BG52" s="22">
        <v>52</v>
      </c>
      <c r="BH52" s="22" t="s">
        <v>8</v>
      </c>
      <c r="BI52" s="6">
        <f>SUMIFS(LOOKUP!$E$2:$E$797,LOOKUP!$A$2:$A$797,'Scoring sheet'!$C52,LOOKUP!$B$2:$B$797,'Scoring sheet'!BF52,LOOKUP!$C$2:$C$797,'Scoring sheet'!BG52,LOOKUP!$D$2:$D$797,'Scoring sheet'!BH52)</f>
        <v>59</v>
      </c>
      <c r="BJ52" s="24">
        <f t="shared" si="30"/>
        <v>10.5</v>
      </c>
      <c r="BK52" s="24">
        <f t="shared" si="55"/>
        <v>56.75</v>
      </c>
      <c r="BL52" s="29" t="s">
        <v>77</v>
      </c>
      <c r="BM52" s="6"/>
      <c r="BN52" s="22"/>
      <c r="BO52" s="22"/>
      <c r="BP52" s="6">
        <f>SUMIFS(LOOKUP!$E$2:$E$797,LOOKUP!$A$2:$A$797,'Scoring sheet'!$C52,LOOKUP!$B$2:$B$797,'Scoring sheet'!BM52,LOOKUP!$C$2:$C$797,'Scoring sheet'!BN52,LOOKUP!$D$2:$D$797,'Scoring sheet'!BO52)</f>
        <v>0</v>
      </c>
      <c r="BQ52" s="24">
        <f t="shared" si="31"/>
        <v>0</v>
      </c>
      <c r="BR52" s="24">
        <f t="shared" si="56"/>
        <v>56.75</v>
      </c>
      <c r="BS52" s="29" t="s">
        <v>77</v>
      </c>
      <c r="BT52" s="6"/>
      <c r="BU52" s="22"/>
      <c r="BV52" s="22"/>
      <c r="BW52" s="6">
        <f>SUMIFS(LOOKUP!$E$2:$E$797,LOOKUP!$A$2:$A$797,'Scoring sheet'!$C52,LOOKUP!$B$2:$B$797,'Scoring sheet'!BT52,LOOKUP!$C$2:$C$797,'Scoring sheet'!BU52,LOOKUP!$D$2:$D$797,'Scoring sheet'!BV52)</f>
        <v>0</v>
      </c>
      <c r="BX52" s="24">
        <f t="shared" si="32"/>
        <v>0</v>
      </c>
      <c r="BY52" s="24">
        <f t="shared" si="57"/>
        <v>56.75</v>
      </c>
      <c r="BZ52" s="29" t="s">
        <v>77</v>
      </c>
      <c r="CA52" s="6"/>
      <c r="CB52" s="22"/>
      <c r="CC52" s="22"/>
      <c r="CD52" s="6">
        <f>SUMIFS(LOOKUP!$E$2:$E$797,LOOKUP!$A$2:$A$797,'Scoring sheet'!$C52,LOOKUP!$B$2:$B$797,'Scoring sheet'!CA52,LOOKUP!$C$2:$C$797,'Scoring sheet'!CB52,LOOKUP!$D$2:$D$797,'Scoring sheet'!CC52)</f>
        <v>0</v>
      </c>
      <c r="CE52" s="24">
        <f t="shared" si="33"/>
        <v>0</v>
      </c>
      <c r="CF52" s="24">
        <f t="shared" si="58"/>
        <v>56.75</v>
      </c>
      <c r="CG52" s="29" t="s">
        <v>77</v>
      </c>
      <c r="CH52" s="6"/>
      <c r="CI52" s="22"/>
      <c r="CJ52" s="22"/>
      <c r="CK52" s="6">
        <f>SUMIFS(LOOKUP!$E$2:$E$797,LOOKUP!$A$2:$A$797,'Scoring sheet'!$C52,LOOKUP!$B$2:$B$797,'Scoring sheet'!CH52,LOOKUP!$C$2:$C$797,'Scoring sheet'!CI52,LOOKUP!$D$2:$D$797,'Scoring sheet'!CJ52)</f>
        <v>0</v>
      </c>
      <c r="CL52" s="24">
        <f t="shared" si="34"/>
        <v>0</v>
      </c>
      <c r="CM52" s="24">
        <f t="shared" si="59"/>
        <v>56.75</v>
      </c>
      <c r="CN52" s="29" t="s">
        <v>77</v>
      </c>
      <c r="CO52" s="6"/>
      <c r="CP52" s="22"/>
      <c r="CQ52" s="22"/>
      <c r="CR52" s="6">
        <f>SUMIFS(LOOKUP!$E$2:$E$797,LOOKUP!$A$2:$A$797,'Scoring sheet'!$C52,LOOKUP!$B$2:$B$797,'Scoring sheet'!CO52,LOOKUP!$C$2:$C$797,'Scoring sheet'!CP52,LOOKUP!$D$2:$D$797,'Scoring sheet'!CQ52)</f>
        <v>0</v>
      </c>
      <c r="CS52" s="24">
        <f t="shared" si="35"/>
        <v>0</v>
      </c>
      <c r="CT52" s="24">
        <f t="shared" si="60"/>
        <v>56.75</v>
      </c>
      <c r="CU52" s="29" t="s">
        <v>77</v>
      </c>
      <c r="CV52" s="6"/>
      <c r="CW52" s="22"/>
      <c r="CX52" s="22"/>
      <c r="CY52" s="6">
        <f>SUMIFS(LOOKUP!$E$2:$E$797,LOOKUP!$A$2:$A$797,'Scoring sheet'!$C52,LOOKUP!$B$2:$B$797,'Scoring sheet'!CV52,LOOKUP!$C$2:$C$797,'Scoring sheet'!CW52,LOOKUP!$D$2:$D$797,'Scoring sheet'!CX52)</f>
        <v>0</v>
      </c>
      <c r="CZ52" s="24">
        <f t="shared" si="36"/>
        <v>0</v>
      </c>
      <c r="DA52" s="24">
        <f t="shared" si="61"/>
        <v>56.75</v>
      </c>
      <c r="DB52" s="29" t="s">
        <v>77</v>
      </c>
      <c r="DC52" s="6"/>
      <c r="DD52" s="22"/>
      <c r="DE52" s="22"/>
      <c r="DF52" s="6">
        <f>SUMIFS(LOOKUP!$E$2:$E$797,LOOKUP!$A$2:$A$797,'Scoring sheet'!$C52,LOOKUP!$B$2:$B$797,'Scoring sheet'!DC52,LOOKUP!$C$2:$C$797,'Scoring sheet'!DD52,LOOKUP!$D$2:$D$797,'Scoring sheet'!DE52)</f>
        <v>0</v>
      </c>
      <c r="DG52" s="24">
        <f t="shared" si="37"/>
        <v>0</v>
      </c>
      <c r="DI52">
        <f t="shared" si="63"/>
        <v>0</v>
      </c>
      <c r="DJ52">
        <f t="shared" si="64"/>
        <v>0</v>
      </c>
      <c r="DK52">
        <f t="shared" si="65"/>
        <v>0</v>
      </c>
      <c r="DL52">
        <f t="shared" si="66"/>
        <v>0</v>
      </c>
      <c r="DM52">
        <f t="shared" si="67"/>
        <v>0</v>
      </c>
      <c r="DN52">
        <f t="shared" si="68"/>
        <v>0</v>
      </c>
      <c r="DO52">
        <f t="shared" si="69"/>
        <v>9</v>
      </c>
      <c r="DP52">
        <f t="shared" si="70"/>
        <v>10.5</v>
      </c>
      <c r="DQ52">
        <f t="shared" si="71"/>
        <v>0</v>
      </c>
      <c r="DR52">
        <f t="shared" si="38"/>
        <v>0</v>
      </c>
      <c r="DS52">
        <f t="shared" si="39"/>
        <v>0</v>
      </c>
      <c r="DT52">
        <f t="shared" si="40"/>
        <v>0</v>
      </c>
      <c r="DU52">
        <f t="shared" si="41"/>
        <v>0</v>
      </c>
      <c r="DV52">
        <f t="shared" si="42"/>
        <v>0</v>
      </c>
      <c r="DW52">
        <f t="shared" si="43"/>
        <v>0</v>
      </c>
      <c r="DY52">
        <f>SUM(LARGE(DI52:DR52,{1,2,3}))</f>
        <v>19.5</v>
      </c>
      <c r="DZ52">
        <f>SUM(LARGE(DI52:DR52,{1,2}))</f>
        <v>19.5</v>
      </c>
      <c r="EA52">
        <f>SUM(LARGE(DI52:DR52,{1}))</f>
        <v>10.5</v>
      </c>
      <c r="EB52">
        <f t="shared" si="44"/>
        <v>19.5</v>
      </c>
      <c r="EC52">
        <f t="shared" si="45"/>
        <v>10.5</v>
      </c>
      <c r="ED52">
        <f t="shared" si="46"/>
        <v>59</v>
      </c>
      <c r="EE52">
        <f>SUMIFS(LOOKUP!$G$2:$G$797,LOOKUP!$A$2:$A$797,'Scoring sheet'!$C52,LOOKUP!$E$2:$E$797,'Scoring sheet'!ED52)</f>
        <v>49</v>
      </c>
      <c r="EF52">
        <f>SUMIFS(LOOKUP!$B$2:$B$797,LOOKUP!$A$2:$A$797,'Scoring sheet'!$C52,LOOKUP!$E$2:$E$797,'Scoring sheet'!ED52)</f>
        <v>5</v>
      </c>
      <c r="EG52">
        <f>SUMIFS(LOOKUP!$C$2:$C$797,LOOKUP!$A$2:$A$797,'Scoring sheet'!$C52,LOOKUP!$E$2:$E$797,'Scoring sheet'!ED52)</f>
        <v>52</v>
      </c>
      <c r="EH52">
        <f>SUMIFS(LOOKUP!$F$2:$F$797,LOOKUP!$A$2:$A$797,'Scoring sheet'!$C52,LOOKUP!$E$2:$E$797,'Scoring sheet'!ED52)</f>
        <v>16</v>
      </c>
      <c r="EI52" t="str">
        <f>VLOOKUP(EH52,'Scoring points detail'!$H$222:$I$229,2,FALSE)</f>
        <v>16m</v>
      </c>
      <c r="EK52">
        <f t="shared" si="62"/>
        <v>-53</v>
      </c>
    </row>
    <row r="53" spans="1:141" x14ac:dyDescent="0.25">
      <c r="A53" t="s">
        <v>154</v>
      </c>
      <c r="B53" t="s">
        <v>132</v>
      </c>
      <c r="C53" t="s">
        <v>17</v>
      </c>
      <c r="D53" s="36">
        <v>4</v>
      </c>
      <c r="E53" s="36">
        <v>55</v>
      </c>
      <c r="F53" s="36" t="s">
        <v>9</v>
      </c>
      <c r="G53" s="37">
        <f>SUMIFS(LOOKUP!$E$2:$E$797,LOOKUP!$A$2:$A$797,'Scoring sheet'!$C53,LOOKUP!$B$2:$B$797,'Scoring sheet'!D53,LOOKUP!$C$2:$C$797,'Scoring sheet'!E53,LOOKUP!$D$2:$D$797,'Scoring sheet'!F53)</f>
        <v>70</v>
      </c>
      <c r="H53" s="29" t="s">
        <v>77</v>
      </c>
      <c r="I53" s="22"/>
      <c r="J53" s="22"/>
      <c r="K53" s="22"/>
      <c r="L53" s="6">
        <f>SUMIFS(LOOKUP!$E$2:$E$797,LOOKUP!$A$2:$A$797,'Scoring sheet'!$C53,LOOKUP!$B$2:$B$797,'Scoring sheet'!I53,LOOKUP!$C$2:$C$797,'Scoring sheet'!J53,LOOKUP!$D$2:$D$797,'Scoring sheet'!K53)</f>
        <v>0</v>
      </c>
      <c r="M53" s="24">
        <f t="shared" si="23"/>
        <v>0</v>
      </c>
      <c r="N53" s="24">
        <f t="shared" si="48"/>
        <v>70</v>
      </c>
      <c r="O53" s="29" t="s">
        <v>77</v>
      </c>
      <c r="P53" s="6"/>
      <c r="Q53" s="22"/>
      <c r="R53" s="22"/>
      <c r="S53" s="6">
        <f>SUMIFS(LOOKUP!$E$2:$E$797,LOOKUP!$A$2:$A$797,'Scoring sheet'!$C53,LOOKUP!$B$2:$B$797,'Scoring sheet'!P53,LOOKUP!$C$2:$C$797,'Scoring sheet'!Q53,LOOKUP!$D$2:$D$797,'Scoring sheet'!R53)</f>
        <v>0</v>
      </c>
      <c r="T53" s="24">
        <f t="shared" si="24"/>
        <v>0</v>
      </c>
      <c r="U53" s="24">
        <f t="shared" si="49"/>
        <v>70</v>
      </c>
      <c r="V53" s="29" t="s">
        <v>77</v>
      </c>
      <c r="W53" s="6"/>
      <c r="X53" s="22"/>
      <c r="Y53" s="22"/>
      <c r="Z53" s="6">
        <f>SUMIFS(LOOKUP!$E$2:$E$797,LOOKUP!$A$2:$A$797,'Scoring sheet'!$C53,LOOKUP!$B$2:$B$797,'Scoring sheet'!W53,LOOKUP!$C$2:$C$797,'Scoring sheet'!X53,LOOKUP!$D$2:$D$797,'Scoring sheet'!Y53)</f>
        <v>0</v>
      </c>
      <c r="AA53" s="24">
        <f t="shared" si="25"/>
        <v>0</v>
      </c>
      <c r="AB53" s="24">
        <f t="shared" si="50"/>
        <v>70</v>
      </c>
      <c r="AC53" s="29" t="s">
        <v>77</v>
      </c>
      <c r="AD53" s="6"/>
      <c r="AE53" s="22"/>
      <c r="AF53" s="22"/>
      <c r="AG53" s="6">
        <f>SUMIFS(LOOKUP!$E$2:$E$797,LOOKUP!$A$2:$A$797,'Scoring sheet'!$C53,LOOKUP!$B$2:$B$797,'Scoring sheet'!AD53,LOOKUP!$C$2:$C$797,'Scoring sheet'!AE53,LOOKUP!$D$2:$D$797,'Scoring sheet'!AF53)</f>
        <v>0</v>
      </c>
      <c r="AH53" s="24">
        <f t="shared" si="26"/>
        <v>0</v>
      </c>
      <c r="AI53" s="24">
        <f t="shared" si="51"/>
        <v>70</v>
      </c>
      <c r="AJ53" s="29" t="s">
        <v>77</v>
      </c>
      <c r="AK53" s="6"/>
      <c r="AL53" s="22"/>
      <c r="AM53" s="22"/>
      <c r="AN53" s="6">
        <f>SUMIFS(LOOKUP!$E$2:$E$797,LOOKUP!$A$2:$A$797,'Scoring sheet'!$C53,LOOKUP!$B$2:$B$797,'Scoring sheet'!AK53,LOOKUP!$C$2:$C$797,'Scoring sheet'!AL53,LOOKUP!$D$2:$D$797,'Scoring sheet'!AM53)</f>
        <v>0</v>
      </c>
      <c r="AO53" s="24">
        <f t="shared" si="27"/>
        <v>0</v>
      </c>
      <c r="AP53" s="24">
        <f t="shared" si="52"/>
        <v>70</v>
      </c>
      <c r="AQ53" s="29" t="s">
        <v>77</v>
      </c>
      <c r="AR53" s="6"/>
      <c r="AS53" s="22"/>
      <c r="AT53" s="22"/>
      <c r="AU53" s="6">
        <f>SUMIFS(LOOKUP!$E$2:$E$797,LOOKUP!$A$2:$A$797,'Scoring sheet'!$C53,LOOKUP!$B$2:$B$797,'Scoring sheet'!AR53,LOOKUP!$C$2:$C$797,'Scoring sheet'!AS53,LOOKUP!$D$2:$D$797,'Scoring sheet'!AT53)</f>
        <v>0</v>
      </c>
      <c r="AV53" s="24">
        <f t="shared" si="28"/>
        <v>0</v>
      </c>
      <c r="AW53" s="24">
        <f t="shared" si="53"/>
        <v>70</v>
      </c>
      <c r="AX53" s="29" t="s">
        <v>76</v>
      </c>
      <c r="AY53" s="6">
        <v>4.5</v>
      </c>
      <c r="AZ53" s="22">
        <v>55</v>
      </c>
      <c r="BA53" s="22" t="s">
        <v>9</v>
      </c>
      <c r="BB53" s="6">
        <f>SUMIFS(LOOKUP!$E$2:$E$797,LOOKUP!$A$2:$A$797,'Scoring sheet'!$C53,LOOKUP!$B$2:$B$797,'Scoring sheet'!AY53,LOOKUP!$C$2:$C$797,'Scoring sheet'!AZ53,LOOKUP!$D$2:$D$797,'Scoring sheet'!BA53)</f>
        <v>70.5</v>
      </c>
      <c r="BC53" s="24">
        <f t="shared" si="29"/>
        <v>6.5</v>
      </c>
      <c r="BD53" s="24">
        <f t="shared" si="54"/>
        <v>70.25</v>
      </c>
      <c r="BE53" s="29" t="s">
        <v>77</v>
      </c>
      <c r="BF53" s="6">
        <v>2</v>
      </c>
      <c r="BG53" s="22">
        <v>55</v>
      </c>
      <c r="BH53" s="22" t="s">
        <v>9</v>
      </c>
      <c r="BI53" s="6">
        <f>SUMIFS(LOOKUP!$E$2:$E$797,LOOKUP!$A$2:$A$797,'Scoring sheet'!$C53,LOOKUP!$B$2:$B$797,'Scoring sheet'!BF53,LOOKUP!$C$2:$C$797,'Scoring sheet'!BG53,LOOKUP!$D$2:$D$797,'Scoring sheet'!BH53)</f>
        <v>68</v>
      </c>
      <c r="BJ53" s="24">
        <f t="shared" si="30"/>
        <v>3.75</v>
      </c>
      <c r="BK53" s="24">
        <f t="shared" si="55"/>
        <v>70.25</v>
      </c>
      <c r="BL53" s="29" t="s">
        <v>77</v>
      </c>
      <c r="BM53" s="6"/>
      <c r="BN53" s="22"/>
      <c r="BO53" s="22"/>
      <c r="BP53" s="6">
        <f>SUMIFS(LOOKUP!$E$2:$E$797,LOOKUP!$A$2:$A$797,'Scoring sheet'!$C53,LOOKUP!$B$2:$B$797,'Scoring sheet'!BM53,LOOKUP!$C$2:$C$797,'Scoring sheet'!BN53,LOOKUP!$D$2:$D$797,'Scoring sheet'!BO53)</f>
        <v>0</v>
      </c>
      <c r="BQ53" s="24">
        <f t="shared" si="31"/>
        <v>0</v>
      </c>
      <c r="BR53" s="24">
        <f t="shared" si="56"/>
        <v>70.25</v>
      </c>
      <c r="BS53" s="29" t="s">
        <v>77</v>
      </c>
      <c r="BT53" s="6"/>
      <c r="BU53" s="22"/>
      <c r="BV53" s="22"/>
      <c r="BW53" s="6">
        <f>SUMIFS(LOOKUP!$E$2:$E$797,LOOKUP!$A$2:$A$797,'Scoring sheet'!$C53,LOOKUP!$B$2:$B$797,'Scoring sheet'!BT53,LOOKUP!$C$2:$C$797,'Scoring sheet'!BU53,LOOKUP!$D$2:$D$797,'Scoring sheet'!BV53)</f>
        <v>0</v>
      </c>
      <c r="BX53" s="24">
        <f t="shared" si="32"/>
        <v>0</v>
      </c>
      <c r="BY53" s="24">
        <f t="shared" si="57"/>
        <v>70.25</v>
      </c>
      <c r="BZ53" s="29" t="s">
        <v>77</v>
      </c>
      <c r="CA53" s="6"/>
      <c r="CB53" s="22"/>
      <c r="CC53" s="22"/>
      <c r="CD53" s="6">
        <f>SUMIFS(LOOKUP!$E$2:$E$797,LOOKUP!$A$2:$A$797,'Scoring sheet'!$C53,LOOKUP!$B$2:$B$797,'Scoring sheet'!CA53,LOOKUP!$C$2:$C$797,'Scoring sheet'!CB53,LOOKUP!$D$2:$D$797,'Scoring sheet'!CC53)</f>
        <v>0</v>
      </c>
      <c r="CE53" s="24">
        <f t="shared" si="33"/>
        <v>0</v>
      </c>
      <c r="CF53" s="24">
        <f t="shared" si="58"/>
        <v>70.25</v>
      </c>
      <c r="CG53" s="29" t="s">
        <v>77</v>
      </c>
      <c r="CH53" s="6"/>
      <c r="CI53" s="22"/>
      <c r="CJ53" s="22"/>
      <c r="CK53" s="6">
        <f>SUMIFS(LOOKUP!$E$2:$E$797,LOOKUP!$A$2:$A$797,'Scoring sheet'!$C53,LOOKUP!$B$2:$B$797,'Scoring sheet'!CH53,LOOKUP!$C$2:$C$797,'Scoring sheet'!CI53,LOOKUP!$D$2:$D$797,'Scoring sheet'!CJ53)</f>
        <v>0</v>
      </c>
      <c r="CL53" s="24">
        <f t="shared" si="34"/>
        <v>0</v>
      </c>
      <c r="CM53" s="24">
        <f t="shared" si="59"/>
        <v>70.25</v>
      </c>
      <c r="CN53" s="29" t="s">
        <v>77</v>
      </c>
      <c r="CO53" s="6"/>
      <c r="CP53" s="22"/>
      <c r="CQ53" s="22"/>
      <c r="CR53" s="6">
        <f>SUMIFS(LOOKUP!$E$2:$E$797,LOOKUP!$A$2:$A$797,'Scoring sheet'!$C53,LOOKUP!$B$2:$B$797,'Scoring sheet'!CO53,LOOKUP!$C$2:$C$797,'Scoring sheet'!CP53,LOOKUP!$D$2:$D$797,'Scoring sheet'!CQ53)</f>
        <v>0</v>
      </c>
      <c r="CS53" s="24">
        <f t="shared" si="35"/>
        <v>0</v>
      </c>
      <c r="CT53" s="24">
        <f t="shared" si="60"/>
        <v>70.25</v>
      </c>
      <c r="CU53" s="29" t="s">
        <v>77</v>
      </c>
      <c r="CV53" s="6"/>
      <c r="CW53" s="22"/>
      <c r="CX53" s="22"/>
      <c r="CY53" s="6">
        <f>SUMIFS(LOOKUP!$E$2:$E$797,LOOKUP!$A$2:$A$797,'Scoring sheet'!$C53,LOOKUP!$B$2:$B$797,'Scoring sheet'!CV53,LOOKUP!$C$2:$C$797,'Scoring sheet'!CW53,LOOKUP!$D$2:$D$797,'Scoring sheet'!CX53)</f>
        <v>0</v>
      </c>
      <c r="CZ53" s="24">
        <f t="shared" si="36"/>
        <v>0</v>
      </c>
      <c r="DA53" s="24">
        <f t="shared" si="61"/>
        <v>70.25</v>
      </c>
      <c r="DB53" s="29" t="s">
        <v>77</v>
      </c>
      <c r="DC53" s="6"/>
      <c r="DD53" s="22"/>
      <c r="DE53" s="22"/>
      <c r="DF53" s="6">
        <f>SUMIFS(LOOKUP!$E$2:$E$797,LOOKUP!$A$2:$A$797,'Scoring sheet'!$C53,LOOKUP!$B$2:$B$797,'Scoring sheet'!DC53,LOOKUP!$C$2:$C$797,'Scoring sheet'!DD53,LOOKUP!$D$2:$D$797,'Scoring sheet'!DE53)</f>
        <v>0</v>
      </c>
      <c r="DG53" s="24">
        <f t="shared" si="37"/>
        <v>0</v>
      </c>
      <c r="DI53">
        <f t="shared" si="63"/>
        <v>0</v>
      </c>
      <c r="DJ53">
        <f t="shared" si="64"/>
        <v>0</v>
      </c>
      <c r="DK53">
        <f t="shared" si="65"/>
        <v>0</v>
      </c>
      <c r="DL53">
        <f t="shared" si="66"/>
        <v>0</v>
      </c>
      <c r="DM53">
        <f t="shared" si="67"/>
        <v>0</v>
      </c>
      <c r="DN53">
        <f t="shared" si="68"/>
        <v>0</v>
      </c>
      <c r="DO53">
        <f t="shared" si="69"/>
        <v>6.5</v>
      </c>
      <c r="DP53">
        <f t="shared" si="70"/>
        <v>3.75</v>
      </c>
      <c r="DQ53">
        <f t="shared" si="71"/>
        <v>0</v>
      </c>
      <c r="DR53">
        <f t="shared" si="38"/>
        <v>0</v>
      </c>
      <c r="DS53">
        <f t="shared" si="39"/>
        <v>0</v>
      </c>
      <c r="DT53">
        <f t="shared" si="40"/>
        <v>0</v>
      </c>
      <c r="DU53">
        <f t="shared" si="41"/>
        <v>0</v>
      </c>
      <c r="DV53">
        <f t="shared" si="42"/>
        <v>0</v>
      </c>
      <c r="DW53">
        <f t="shared" si="43"/>
        <v>0</v>
      </c>
      <c r="DY53">
        <f>SUM(LARGE(DI53:DR53,{1,2,3}))</f>
        <v>10.25</v>
      </c>
      <c r="DZ53">
        <f>SUM(LARGE(DI53:DR53,{1,2}))</f>
        <v>10.25</v>
      </c>
      <c r="EA53">
        <f>SUM(LARGE(DI53:DR53,{1}))</f>
        <v>6.5</v>
      </c>
      <c r="EB53">
        <f t="shared" si="44"/>
        <v>10.25</v>
      </c>
      <c r="EC53">
        <f t="shared" si="45"/>
        <v>6.5</v>
      </c>
      <c r="ED53">
        <f t="shared" si="46"/>
        <v>70.5</v>
      </c>
      <c r="EE53">
        <f>SUMIFS(LOOKUP!$G$2:$G$797,LOOKUP!$A$2:$A$797,'Scoring sheet'!$C53,LOOKUP!$E$2:$E$797,'Scoring sheet'!ED53)</f>
        <v>37.5</v>
      </c>
      <c r="EF53">
        <f>SUMIFS(LOOKUP!$B$2:$B$797,LOOKUP!$A$2:$A$797,'Scoring sheet'!$C53,LOOKUP!$E$2:$E$797,'Scoring sheet'!ED53)</f>
        <v>4.5</v>
      </c>
      <c r="EG53">
        <f>SUMIFS(LOOKUP!$C$2:$C$797,LOOKUP!$A$2:$A$797,'Scoring sheet'!$C53,LOOKUP!$E$2:$E$797,'Scoring sheet'!ED53)</f>
        <v>55</v>
      </c>
      <c r="EH53">
        <f>SUMIFS(LOOKUP!$F$2:$F$797,LOOKUP!$A$2:$A$797,'Scoring sheet'!$C53,LOOKUP!$E$2:$E$797,'Scoring sheet'!ED53)</f>
        <v>14</v>
      </c>
      <c r="EI53" t="str">
        <f>VLOOKUP(EH53,'Scoring points detail'!$H$222:$I$229,2,FALSE)</f>
        <v>14m</v>
      </c>
      <c r="EK53">
        <f t="shared" si="62"/>
        <v>-70</v>
      </c>
    </row>
    <row r="54" spans="1:141" x14ac:dyDescent="0.25">
      <c r="A54" t="s">
        <v>155</v>
      </c>
      <c r="B54" t="s">
        <v>132</v>
      </c>
      <c r="C54" t="s">
        <v>18</v>
      </c>
      <c r="D54" s="36">
        <v>5</v>
      </c>
      <c r="E54" s="36">
        <v>58</v>
      </c>
      <c r="F54" s="36" t="s">
        <v>121</v>
      </c>
      <c r="G54" s="37">
        <f>SUMIFS(LOOKUP!$E$2:$E$797,LOOKUP!$A$2:$A$797,'Scoring sheet'!$C54,LOOKUP!$B$2:$B$797,'Scoring sheet'!D54,LOOKUP!$C$2:$C$797,'Scoring sheet'!E54,LOOKUP!$D$2:$D$797,'Scoring sheet'!F54)</f>
        <v>65</v>
      </c>
      <c r="H54" s="29" t="s">
        <v>77</v>
      </c>
      <c r="I54" s="22"/>
      <c r="J54" s="22"/>
      <c r="K54" s="22"/>
      <c r="L54" s="6">
        <f>SUMIFS(LOOKUP!$E$2:$E$797,LOOKUP!$A$2:$A$797,'Scoring sheet'!$C54,LOOKUP!$B$2:$B$797,'Scoring sheet'!I54,LOOKUP!$C$2:$C$797,'Scoring sheet'!J54,LOOKUP!$D$2:$D$797,'Scoring sheet'!K54)</f>
        <v>0</v>
      </c>
      <c r="M54" s="24">
        <f t="shared" si="23"/>
        <v>0</v>
      </c>
      <c r="N54" s="24">
        <f t="shared" si="48"/>
        <v>65</v>
      </c>
      <c r="O54" s="29" t="s">
        <v>77</v>
      </c>
      <c r="P54" s="6"/>
      <c r="Q54" s="22"/>
      <c r="R54" s="22"/>
      <c r="S54" s="6">
        <f>SUMIFS(LOOKUP!$E$2:$E$797,LOOKUP!$A$2:$A$797,'Scoring sheet'!$C54,LOOKUP!$B$2:$B$797,'Scoring sheet'!P54,LOOKUP!$C$2:$C$797,'Scoring sheet'!Q54,LOOKUP!$D$2:$D$797,'Scoring sheet'!R54)</f>
        <v>0</v>
      </c>
      <c r="T54" s="24">
        <f t="shared" si="24"/>
        <v>0</v>
      </c>
      <c r="U54" s="24">
        <f t="shared" si="49"/>
        <v>65</v>
      </c>
      <c r="V54" s="29" t="s">
        <v>77</v>
      </c>
      <c r="W54" s="6"/>
      <c r="X54" s="22"/>
      <c r="Y54" s="22"/>
      <c r="Z54" s="6">
        <f>SUMIFS(LOOKUP!$E$2:$E$797,LOOKUP!$A$2:$A$797,'Scoring sheet'!$C54,LOOKUP!$B$2:$B$797,'Scoring sheet'!W54,LOOKUP!$C$2:$C$797,'Scoring sheet'!X54,LOOKUP!$D$2:$D$797,'Scoring sheet'!Y54)</f>
        <v>0</v>
      </c>
      <c r="AA54" s="24">
        <f t="shared" si="25"/>
        <v>0</v>
      </c>
      <c r="AB54" s="24">
        <f t="shared" si="50"/>
        <v>65</v>
      </c>
      <c r="AC54" s="29" t="s">
        <v>77</v>
      </c>
      <c r="AD54" s="6"/>
      <c r="AE54" s="22"/>
      <c r="AF54" s="22"/>
      <c r="AG54" s="6">
        <f>SUMIFS(LOOKUP!$E$2:$E$797,LOOKUP!$A$2:$A$797,'Scoring sheet'!$C54,LOOKUP!$B$2:$B$797,'Scoring sheet'!AD54,LOOKUP!$C$2:$C$797,'Scoring sheet'!AE54,LOOKUP!$D$2:$D$797,'Scoring sheet'!AF54)</f>
        <v>0</v>
      </c>
      <c r="AH54" s="24">
        <f t="shared" si="26"/>
        <v>0</v>
      </c>
      <c r="AI54" s="24">
        <f t="shared" si="51"/>
        <v>65</v>
      </c>
      <c r="AJ54" s="29" t="s">
        <v>77</v>
      </c>
      <c r="AK54" s="6"/>
      <c r="AL54" s="22"/>
      <c r="AM54" s="22"/>
      <c r="AN54" s="6">
        <f>SUMIFS(LOOKUP!$E$2:$E$797,LOOKUP!$A$2:$A$797,'Scoring sheet'!$C54,LOOKUP!$B$2:$B$797,'Scoring sheet'!AK54,LOOKUP!$C$2:$C$797,'Scoring sheet'!AL54,LOOKUP!$D$2:$D$797,'Scoring sheet'!AM54)</f>
        <v>0</v>
      </c>
      <c r="AO54" s="24">
        <f t="shared" si="27"/>
        <v>0</v>
      </c>
      <c r="AP54" s="24">
        <f t="shared" si="52"/>
        <v>65</v>
      </c>
      <c r="AQ54" s="29" t="s">
        <v>77</v>
      </c>
      <c r="AR54" s="6"/>
      <c r="AS54" s="22"/>
      <c r="AT54" s="22"/>
      <c r="AU54" s="6">
        <f>SUMIFS(LOOKUP!$E$2:$E$797,LOOKUP!$A$2:$A$797,'Scoring sheet'!$C54,LOOKUP!$B$2:$B$797,'Scoring sheet'!AR54,LOOKUP!$C$2:$C$797,'Scoring sheet'!AS54,LOOKUP!$D$2:$D$797,'Scoring sheet'!AT54)</f>
        <v>0</v>
      </c>
      <c r="AV54" s="24">
        <f t="shared" si="28"/>
        <v>0</v>
      </c>
      <c r="AW54" s="24">
        <f t="shared" si="53"/>
        <v>65</v>
      </c>
      <c r="AX54" s="29" t="s">
        <v>76</v>
      </c>
      <c r="AY54" s="6">
        <v>1</v>
      </c>
      <c r="AZ54" s="22">
        <v>58</v>
      </c>
      <c r="BA54" s="22" t="s">
        <v>8</v>
      </c>
      <c r="BB54" s="6">
        <f>SUMIFS(LOOKUP!$E$2:$E$797,LOOKUP!$A$2:$A$797,'Scoring sheet'!$C54,LOOKUP!$B$2:$B$797,'Scoring sheet'!AY54,LOOKUP!$C$2:$C$797,'Scoring sheet'!AZ54,LOOKUP!$D$2:$D$797,'Scoring sheet'!BA54)</f>
        <v>67</v>
      </c>
      <c r="BC54" s="24">
        <f t="shared" si="29"/>
        <v>8</v>
      </c>
      <c r="BD54" s="24">
        <f t="shared" si="54"/>
        <v>66</v>
      </c>
      <c r="BE54" s="29" t="s">
        <v>77</v>
      </c>
      <c r="BF54" s="6">
        <v>2</v>
      </c>
      <c r="BG54" s="22">
        <v>58</v>
      </c>
      <c r="BH54" s="22" t="s">
        <v>8</v>
      </c>
      <c r="BI54" s="6">
        <f>SUMIFS(LOOKUP!$E$2:$E$797,LOOKUP!$A$2:$A$797,'Scoring sheet'!$C54,LOOKUP!$B$2:$B$797,'Scoring sheet'!BF54,LOOKUP!$C$2:$C$797,'Scoring sheet'!BG54,LOOKUP!$D$2:$D$797,'Scoring sheet'!BH54)</f>
        <v>68</v>
      </c>
      <c r="BJ54" s="24">
        <f t="shared" si="30"/>
        <v>8</v>
      </c>
      <c r="BK54" s="24">
        <f t="shared" si="55"/>
        <v>67</v>
      </c>
      <c r="BL54" s="29" t="s">
        <v>77</v>
      </c>
      <c r="BM54" s="6"/>
      <c r="BN54" s="22"/>
      <c r="BO54" s="22"/>
      <c r="BP54" s="6">
        <f>SUMIFS(LOOKUP!$E$2:$E$797,LOOKUP!$A$2:$A$797,'Scoring sheet'!$C54,LOOKUP!$B$2:$B$797,'Scoring sheet'!BM54,LOOKUP!$C$2:$C$797,'Scoring sheet'!BN54,LOOKUP!$D$2:$D$797,'Scoring sheet'!BO54)</f>
        <v>0</v>
      </c>
      <c r="BQ54" s="24">
        <f t="shared" si="31"/>
        <v>0</v>
      </c>
      <c r="BR54" s="24">
        <f t="shared" si="56"/>
        <v>67</v>
      </c>
      <c r="BS54" s="29" t="s">
        <v>77</v>
      </c>
      <c r="BT54" s="6"/>
      <c r="BU54" s="22"/>
      <c r="BV54" s="22"/>
      <c r="BW54" s="6">
        <f>SUMIFS(LOOKUP!$E$2:$E$797,LOOKUP!$A$2:$A$797,'Scoring sheet'!$C54,LOOKUP!$B$2:$B$797,'Scoring sheet'!BT54,LOOKUP!$C$2:$C$797,'Scoring sheet'!BU54,LOOKUP!$D$2:$D$797,'Scoring sheet'!BV54)</f>
        <v>0</v>
      </c>
      <c r="BX54" s="24">
        <f t="shared" si="32"/>
        <v>0</v>
      </c>
      <c r="BY54" s="24">
        <f t="shared" si="57"/>
        <v>67</v>
      </c>
      <c r="BZ54" s="29" t="s">
        <v>77</v>
      </c>
      <c r="CA54" s="6"/>
      <c r="CB54" s="22"/>
      <c r="CC54" s="22"/>
      <c r="CD54" s="6">
        <f>SUMIFS(LOOKUP!$E$2:$E$797,LOOKUP!$A$2:$A$797,'Scoring sheet'!$C54,LOOKUP!$B$2:$B$797,'Scoring sheet'!CA54,LOOKUP!$C$2:$C$797,'Scoring sheet'!CB54,LOOKUP!$D$2:$D$797,'Scoring sheet'!CC54)</f>
        <v>0</v>
      </c>
      <c r="CE54" s="24">
        <f t="shared" si="33"/>
        <v>0</v>
      </c>
      <c r="CF54" s="24">
        <f t="shared" si="58"/>
        <v>67</v>
      </c>
      <c r="CG54" s="29" t="s">
        <v>77</v>
      </c>
      <c r="CH54" s="6"/>
      <c r="CI54" s="22"/>
      <c r="CJ54" s="22"/>
      <c r="CK54" s="6">
        <f>SUMIFS(LOOKUP!$E$2:$E$797,LOOKUP!$A$2:$A$797,'Scoring sheet'!$C54,LOOKUP!$B$2:$B$797,'Scoring sheet'!CH54,LOOKUP!$C$2:$C$797,'Scoring sheet'!CI54,LOOKUP!$D$2:$D$797,'Scoring sheet'!CJ54)</f>
        <v>0</v>
      </c>
      <c r="CL54" s="24">
        <f t="shared" si="34"/>
        <v>0</v>
      </c>
      <c r="CM54" s="24">
        <f t="shared" si="59"/>
        <v>67</v>
      </c>
      <c r="CN54" s="29" t="s">
        <v>77</v>
      </c>
      <c r="CO54" s="6"/>
      <c r="CP54" s="22"/>
      <c r="CQ54" s="22"/>
      <c r="CR54" s="6">
        <f>SUMIFS(LOOKUP!$E$2:$E$797,LOOKUP!$A$2:$A$797,'Scoring sheet'!$C54,LOOKUP!$B$2:$B$797,'Scoring sheet'!CO54,LOOKUP!$C$2:$C$797,'Scoring sheet'!CP54,LOOKUP!$D$2:$D$797,'Scoring sheet'!CQ54)</f>
        <v>0</v>
      </c>
      <c r="CS54" s="24">
        <f t="shared" si="35"/>
        <v>0</v>
      </c>
      <c r="CT54" s="24">
        <f t="shared" si="60"/>
        <v>67</v>
      </c>
      <c r="CU54" s="29" t="s">
        <v>77</v>
      </c>
      <c r="CV54" s="6"/>
      <c r="CW54" s="22"/>
      <c r="CX54" s="22"/>
      <c r="CY54" s="6">
        <f>SUMIFS(LOOKUP!$E$2:$E$797,LOOKUP!$A$2:$A$797,'Scoring sheet'!$C54,LOOKUP!$B$2:$B$797,'Scoring sheet'!CV54,LOOKUP!$C$2:$C$797,'Scoring sheet'!CW54,LOOKUP!$D$2:$D$797,'Scoring sheet'!CX54)</f>
        <v>0</v>
      </c>
      <c r="CZ54" s="24">
        <f t="shared" si="36"/>
        <v>0</v>
      </c>
      <c r="DA54" s="24">
        <f t="shared" si="61"/>
        <v>67</v>
      </c>
      <c r="DB54" s="29" t="s">
        <v>77</v>
      </c>
      <c r="DC54" s="6"/>
      <c r="DD54" s="22"/>
      <c r="DE54" s="22"/>
      <c r="DF54" s="6">
        <f>SUMIFS(LOOKUP!$E$2:$E$797,LOOKUP!$A$2:$A$797,'Scoring sheet'!$C54,LOOKUP!$B$2:$B$797,'Scoring sheet'!DC54,LOOKUP!$C$2:$C$797,'Scoring sheet'!DD54,LOOKUP!$D$2:$D$797,'Scoring sheet'!DE54)</f>
        <v>0</v>
      </c>
      <c r="DG54" s="24">
        <f t="shared" si="37"/>
        <v>0</v>
      </c>
      <c r="DI54">
        <f t="shared" si="63"/>
        <v>0</v>
      </c>
      <c r="DJ54">
        <f t="shared" si="64"/>
        <v>0</v>
      </c>
      <c r="DK54">
        <f t="shared" si="65"/>
        <v>0</v>
      </c>
      <c r="DL54">
        <f t="shared" si="66"/>
        <v>0</v>
      </c>
      <c r="DM54">
        <f t="shared" si="67"/>
        <v>0</v>
      </c>
      <c r="DN54">
        <f t="shared" si="68"/>
        <v>0</v>
      </c>
      <c r="DO54">
        <f t="shared" si="69"/>
        <v>8</v>
      </c>
      <c r="DP54">
        <f t="shared" si="70"/>
        <v>8</v>
      </c>
      <c r="DQ54">
        <f t="shared" si="71"/>
        <v>0</v>
      </c>
      <c r="DR54">
        <f t="shared" si="38"/>
        <v>0</v>
      </c>
      <c r="DS54">
        <f t="shared" si="39"/>
        <v>0</v>
      </c>
      <c r="DT54">
        <f t="shared" si="40"/>
        <v>0</v>
      </c>
      <c r="DU54">
        <f t="shared" si="41"/>
        <v>0</v>
      </c>
      <c r="DV54">
        <f t="shared" si="42"/>
        <v>0</v>
      </c>
      <c r="DW54">
        <f t="shared" si="43"/>
        <v>0</v>
      </c>
      <c r="DY54">
        <f>SUM(LARGE(DI54:DR54,{1,2,3}))</f>
        <v>16</v>
      </c>
      <c r="DZ54">
        <f>SUM(LARGE(DI54:DR54,{1,2}))</f>
        <v>16</v>
      </c>
      <c r="EA54">
        <f>SUM(LARGE(DI54:DR54,{1}))</f>
        <v>8</v>
      </c>
      <c r="EB54">
        <f t="shared" si="44"/>
        <v>16</v>
      </c>
      <c r="EC54">
        <f t="shared" si="45"/>
        <v>8</v>
      </c>
      <c r="ED54">
        <f t="shared" si="46"/>
        <v>68</v>
      </c>
      <c r="EE54">
        <f>SUMIFS(LOOKUP!$G$2:$G$797,LOOKUP!$A$2:$A$797,'Scoring sheet'!$C54,LOOKUP!$E$2:$E$797,'Scoring sheet'!ED54)</f>
        <v>40</v>
      </c>
      <c r="EF54">
        <f>SUMIFS(LOOKUP!$B$2:$B$797,LOOKUP!$A$2:$A$797,'Scoring sheet'!$C54,LOOKUP!$E$2:$E$797,'Scoring sheet'!ED54)</f>
        <v>2</v>
      </c>
      <c r="EG54">
        <f>SUMIFS(LOOKUP!$C$2:$C$797,LOOKUP!$A$2:$A$797,'Scoring sheet'!$C54,LOOKUP!$E$2:$E$797,'Scoring sheet'!ED54)</f>
        <v>58</v>
      </c>
      <c r="EH54">
        <f>SUMIFS(LOOKUP!$F$2:$F$797,LOOKUP!$A$2:$A$797,'Scoring sheet'!$C54,LOOKUP!$E$2:$E$797,'Scoring sheet'!ED54)</f>
        <v>16</v>
      </c>
      <c r="EI54" t="str">
        <f>VLOOKUP(EH54,'Scoring points detail'!$H$222:$I$229,2,FALSE)</f>
        <v>16m</v>
      </c>
      <c r="EK54">
        <f t="shared" si="62"/>
        <v>-65</v>
      </c>
    </row>
    <row r="55" spans="1:141" x14ac:dyDescent="0.25">
      <c r="A55" t="s">
        <v>156</v>
      </c>
      <c r="B55" t="s">
        <v>132</v>
      </c>
      <c r="C55" t="s">
        <v>17</v>
      </c>
      <c r="D55" s="36">
        <v>4</v>
      </c>
      <c r="E55" s="36">
        <v>55</v>
      </c>
      <c r="F55" s="36" t="s">
        <v>8</v>
      </c>
      <c r="G55" s="37">
        <f>SUMIFS(LOOKUP!$E$2:$E$797,LOOKUP!$A$2:$A$797,'Scoring sheet'!$C55,LOOKUP!$B$2:$B$797,'Scoring sheet'!D55,LOOKUP!$C$2:$C$797,'Scoring sheet'!E55,LOOKUP!$D$2:$D$797,'Scoring sheet'!F55)</f>
        <v>64</v>
      </c>
      <c r="H55" s="29" t="s">
        <v>77</v>
      </c>
      <c r="I55" s="22"/>
      <c r="J55" s="22"/>
      <c r="K55" s="22"/>
      <c r="L55" s="6">
        <f>SUMIFS(LOOKUP!$E$2:$E$797,LOOKUP!$A$2:$A$797,'Scoring sheet'!$C55,LOOKUP!$B$2:$B$797,'Scoring sheet'!I55,LOOKUP!$C$2:$C$797,'Scoring sheet'!J55,LOOKUP!$D$2:$D$797,'Scoring sheet'!K55)</f>
        <v>0</v>
      </c>
      <c r="M55" s="24">
        <f t="shared" si="23"/>
        <v>0</v>
      </c>
      <c r="N55" s="24">
        <f t="shared" si="48"/>
        <v>64</v>
      </c>
      <c r="O55" s="29" t="s">
        <v>77</v>
      </c>
      <c r="P55" s="6"/>
      <c r="Q55" s="22"/>
      <c r="R55" s="22"/>
      <c r="S55" s="6">
        <f>SUMIFS(LOOKUP!$E$2:$E$797,LOOKUP!$A$2:$A$797,'Scoring sheet'!$C55,LOOKUP!$B$2:$B$797,'Scoring sheet'!P55,LOOKUP!$C$2:$C$797,'Scoring sheet'!Q55,LOOKUP!$D$2:$D$797,'Scoring sheet'!R55)</f>
        <v>0</v>
      </c>
      <c r="T55" s="24">
        <f t="shared" si="24"/>
        <v>0</v>
      </c>
      <c r="U55" s="24">
        <f t="shared" si="49"/>
        <v>64</v>
      </c>
      <c r="V55" s="29" t="s">
        <v>77</v>
      </c>
      <c r="W55" s="6"/>
      <c r="X55" s="22"/>
      <c r="Y55" s="22"/>
      <c r="Z55" s="6">
        <f>SUMIFS(LOOKUP!$E$2:$E$797,LOOKUP!$A$2:$A$797,'Scoring sheet'!$C55,LOOKUP!$B$2:$B$797,'Scoring sheet'!W55,LOOKUP!$C$2:$C$797,'Scoring sheet'!X55,LOOKUP!$D$2:$D$797,'Scoring sheet'!Y55)</f>
        <v>0</v>
      </c>
      <c r="AA55" s="24">
        <f t="shared" si="25"/>
        <v>0</v>
      </c>
      <c r="AB55" s="24">
        <f t="shared" si="50"/>
        <v>64</v>
      </c>
      <c r="AC55" s="29" t="s">
        <v>77</v>
      </c>
      <c r="AD55" s="6"/>
      <c r="AE55" s="22"/>
      <c r="AF55" s="22"/>
      <c r="AG55" s="6">
        <f>SUMIFS(LOOKUP!$E$2:$E$797,LOOKUP!$A$2:$A$797,'Scoring sheet'!$C55,LOOKUP!$B$2:$B$797,'Scoring sheet'!AD55,LOOKUP!$C$2:$C$797,'Scoring sheet'!AE55,LOOKUP!$D$2:$D$797,'Scoring sheet'!AF55)</f>
        <v>0</v>
      </c>
      <c r="AH55" s="24">
        <f t="shared" si="26"/>
        <v>0</v>
      </c>
      <c r="AI55" s="24">
        <f t="shared" si="51"/>
        <v>64</v>
      </c>
      <c r="AJ55" s="29" t="s">
        <v>77</v>
      </c>
      <c r="AK55" s="6"/>
      <c r="AL55" s="22"/>
      <c r="AM55" s="22"/>
      <c r="AN55" s="6">
        <f>SUMIFS(LOOKUP!$E$2:$E$797,LOOKUP!$A$2:$A$797,'Scoring sheet'!$C55,LOOKUP!$B$2:$B$797,'Scoring sheet'!AK55,LOOKUP!$C$2:$C$797,'Scoring sheet'!AL55,LOOKUP!$D$2:$D$797,'Scoring sheet'!AM55)</f>
        <v>0</v>
      </c>
      <c r="AO55" s="24">
        <f t="shared" si="27"/>
        <v>0</v>
      </c>
      <c r="AP55" s="24">
        <f t="shared" si="52"/>
        <v>64</v>
      </c>
      <c r="AQ55" s="29" t="s">
        <v>77</v>
      </c>
      <c r="AR55" s="6"/>
      <c r="AS55" s="22"/>
      <c r="AT55" s="22"/>
      <c r="AU55" s="6">
        <f>SUMIFS(LOOKUP!$E$2:$E$797,LOOKUP!$A$2:$A$797,'Scoring sheet'!$C55,LOOKUP!$B$2:$B$797,'Scoring sheet'!AR55,LOOKUP!$C$2:$C$797,'Scoring sheet'!AS55,LOOKUP!$D$2:$D$797,'Scoring sheet'!AT55)</f>
        <v>0</v>
      </c>
      <c r="AV55" s="24">
        <f t="shared" si="28"/>
        <v>0</v>
      </c>
      <c r="AW55" s="24">
        <f t="shared" si="53"/>
        <v>64</v>
      </c>
      <c r="AX55" s="29" t="s">
        <v>76</v>
      </c>
      <c r="AY55" s="6">
        <v>4.5</v>
      </c>
      <c r="AZ55" s="22">
        <v>55</v>
      </c>
      <c r="BA55" s="22" t="s">
        <v>8</v>
      </c>
      <c r="BB55" s="6">
        <f>SUMIFS(LOOKUP!$E$2:$E$797,LOOKUP!$A$2:$A$797,'Scoring sheet'!$C55,LOOKUP!$B$2:$B$797,'Scoring sheet'!AY55,LOOKUP!$C$2:$C$797,'Scoring sheet'!AZ55,LOOKUP!$D$2:$D$797,'Scoring sheet'!BA55)</f>
        <v>64.5</v>
      </c>
      <c r="BC55" s="24">
        <f t="shared" si="29"/>
        <v>6.5</v>
      </c>
      <c r="BD55" s="24">
        <f t="shared" si="54"/>
        <v>64.25</v>
      </c>
      <c r="BE55" s="29" t="s">
        <v>77</v>
      </c>
      <c r="BF55" s="6">
        <v>2.5</v>
      </c>
      <c r="BG55" s="22">
        <v>52</v>
      </c>
      <c r="BH55" s="22" t="s">
        <v>121</v>
      </c>
      <c r="BI55" s="6">
        <f>SUMIFS(LOOKUP!$E$2:$E$797,LOOKUP!$A$2:$A$797,'Scoring sheet'!$C55,LOOKUP!$B$2:$B$797,'Scoring sheet'!BF55,LOOKUP!$C$2:$C$797,'Scoring sheet'!BG55,LOOKUP!$D$2:$D$797,'Scoring sheet'!BH55)</f>
        <v>50.5</v>
      </c>
      <c r="BJ55" s="24">
        <f t="shared" si="30"/>
        <v>-7.75</v>
      </c>
      <c r="BK55" s="24">
        <f t="shared" si="55"/>
        <v>64.25</v>
      </c>
      <c r="BL55" s="29" t="s">
        <v>77</v>
      </c>
      <c r="BM55" s="6"/>
      <c r="BN55" s="22"/>
      <c r="BO55" s="22"/>
      <c r="BP55" s="6">
        <f>SUMIFS(LOOKUP!$E$2:$E$797,LOOKUP!$A$2:$A$797,'Scoring sheet'!$C55,LOOKUP!$B$2:$B$797,'Scoring sheet'!BM55,LOOKUP!$C$2:$C$797,'Scoring sheet'!BN55,LOOKUP!$D$2:$D$797,'Scoring sheet'!BO55)</f>
        <v>0</v>
      </c>
      <c r="BQ55" s="24">
        <f t="shared" si="31"/>
        <v>0</v>
      </c>
      <c r="BR55" s="24">
        <f t="shared" si="56"/>
        <v>64.25</v>
      </c>
      <c r="BS55" s="29" t="s">
        <v>77</v>
      </c>
      <c r="BT55" s="6"/>
      <c r="BU55" s="22"/>
      <c r="BV55" s="22"/>
      <c r="BW55" s="6">
        <f>SUMIFS(LOOKUP!$E$2:$E$797,LOOKUP!$A$2:$A$797,'Scoring sheet'!$C55,LOOKUP!$B$2:$B$797,'Scoring sheet'!BT55,LOOKUP!$C$2:$C$797,'Scoring sheet'!BU55,LOOKUP!$D$2:$D$797,'Scoring sheet'!BV55)</f>
        <v>0</v>
      </c>
      <c r="BX55" s="24">
        <f t="shared" si="32"/>
        <v>0</v>
      </c>
      <c r="BY55" s="24">
        <f t="shared" si="57"/>
        <v>64.25</v>
      </c>
      <c r="BZ55" s="29" t="s">
        <v>77</v>
      </c>
      <c r="CA55" s="6"/>
      <c r="CB55" s="22"/>
      <c r="CC55" s="22"/>
      <c r="CD55" s="6">
        <f>SUMIFS(LOOKUP!$E$2:$E$797,LOOKUP!$A$2:$A$797,'Scoring sheet'!$C55,LOOKUP!$B$2:$B$797,'Scoring sheet'!CA55,LOOKUP!$C$2:$C$797,'Scoring sheet'!CB55,LOOKUP!$D$2:$D$797,'Scoring sheet'!CC55)</f>
        <v>0</v>
      </c>
      <c r="CE55" s="24">
        <f t="shared" si="33"/>
        <v>0</v>
      </c>
      <c r="CF55" s="24">
        <f t="shared" si="58"/>
        <v>64.25</v>
      </c>
      <c r="CG55" s="29" t="s">
        <v>77</v>
      </c>
      <c r="CH55" s="6"/>
      <c r="CI55" s="22"/>
      <c r="CJ55" s="22"/>
      <c r="CK55" s="6">
        <f>SUMIFS(LOOKUP!$E$2:$E$797,LOOKUP!$A$2:$A$797,'Scoring sheet'!$C55,LOOKUP!$B$2:$B$797,'Scoring sheet'!CH55,LOOKUP!$C$2:$C$797,'Scoring sheet'!CI55,LOOKUP!$D$2:$D$797,'Scoring sheet'!CJ55)</f>
        <v>0</v>
      </c>
      <c r="CL55" s="24">
        <f t="shared" si="34"/>
        <v>0</v>
      </c>
      <c r="CM55" s="24">
        <f t="shared" si="59"/>
        <v>64.25</v>
      </c>
      <c r="CN55" s="29" t="s">
        <v>77</v>
      </c>
      <c r="CO55" s="6"/>
      <c r="CP55" s="22"/>
      <c r="CQ55" s="22"/>
      <c r="CR55" s="6">
        <f>SUMIFS(LOOKUP!$E$2:$E$797,LOOKUP!$A$2:$A$797,'Scoring sheet'!$C55,LOOKUP!$B$2:$B$797,'Scoring sheet'!CO55,LOOKUP!$C$2:$C$797,'Scoring sheet'!CP55,LOOKUP!$D$2:$D$797,'Scoring sheet'!CQ55)</f>
        <v>0</v>
      </c>
      <c r="CS55" s="24">
        <f t="shared" si="35"/>
        <v>0</v>
      </c>
      <c r="CT55" s="24">
        <f t="shared" si="60"/>
        <v>64.25</v>
      </c>
      <c r="CU55" s="29" t="s">
        <v>77</v>
      </c>
      <c r="CV55" s="6"/>
      <c r="CW55" s="22"/>
      <c r="CX55" s="22"/>
      <c r="CY55" s="6">
        <f>SUMIFS(LOOKUP!$E$2:$E$797,LOOKUP!$A$2:$A$797,'Scoring sheet'!$C55,LOOKUP!$B$2:$B$797,'Scoring sheet'!CV55,LOOKUP!$C$2:$C$797,'Scoring sheet'!CW55,LOOKUP!$D$2:$D$797,'Scoring sheet'!CX55)</f>
        <v>0</v>
      </c>
      <c r="CZ55" s="24">
        <f t="shared" si="36"/>
        <v>0</v>
      </c>
      <c r="DA55" s="24">
        <f t="shared" si="61"/>
        <v>64.25</v>
      </c>
      <c r="DB55" s="29" t="s">
        <v>77</v>
      </c>
      <c r="DC55" s="6"/>
      <c r="DD55" s="22"/>
      <c r="DE55" s="22"/>
      <c r="DF55" s="6">
        <f>SUMIFS(LOOKUP!$E$2:$E$797,LOOKUP!$A$2:$A$797,'Scoring sheet'!$C55,LOOKUP!$B$2:$B$797,'Scoring sheet'!DC55,LOOKUP!$C$2:$C$797,'Scoring sheet'!DD55,LOOKUP!$D$2:$D$797,'Scoring sheet'!DE55)</f>
        <v>0</v>
      </c>
      <c r="DG55" s="24">
        <f t="shared" si="37"/>
        <v>0</v>
      </c>
      <c r="DI55">
        <f t="shared" si="63"/>
        <v>0</v>
      </c>
      <c r="DJ55">
        <f t="shared" si="64"/>
        <v>0</v>
      </c>
      <c r="DK55">
        <f t="shared" si="65"/>
        <v>0</v>
      </c>
      <c r="DL55">
        <f t="shared" si="66"/>
        <v>0</v>
      </c>
      <c r="DM55">
        <f t="shared" si="67"/>
        <v>0</v>
      </c>
      <c r="DN55">
        <f t="shared" si="68"/>
        <v>0</v>
      </c>
      <c r="DO55">
        <f t="shared" si="69"/>
        <v>6.5</v>
      </c>
      <c r="DP55">
        <f t="shared" si="70"/>
        <v>-7.75</v>
      </c>
      <c r="DQ55">
        <f t="shared" si="71"/>
        <v>0</v>
      </c>
      <c r="DR55">
        <f t="shared" si="38"/>
        <v>0</v>
      </c>
      <c r="DS55">
        <f t="shared" si="39"/>
        <v>0</v>
      </c>
      <c r="DT55">
        <f t="shared" si="40"/>
        <v>0</v>
      </c>
      <c r="DU55">
        <f t="shared" si="41"/>
        <v>0</v>
      </c>
      <c r="DV55">
        <f t="shared" si="42"/>
        <v>0</v>
      </c>
      <c r="DW55">
        <f t="shared" si="43"/>
        <v>0</v>
      </c>
      <c r="DY55">
        <f>SUM(LARGE(DI55:DR55,{1,2,3}))</f>
        <v>6.5</v>
      </c>
      <c r="DZ55">
        <f>SUM(LARGE(DI55:DR55,{1,2}))</f>
        <v>6.5</v>
      </c>
      <c r="EA55">
        <f>SUM(LARGE(DI55:DR55,{1}))</f>
        <v>6.5</v>
      </c>
      <c r="EB55">
        <f t="shared" si="44"/>
        <v>-1.25</v>
      </c>
      <c r="EC55">
        <f t="shared" si="45"/>
        <v>6.5</v>
      </c>
      <c r="ED55">
        <f t="shared" si="46"/>
        <v>64.5</v>
      </c>
      <c r="EE55">
        <f>SUMIFS(LOOKUP!$G$2:$G$797,LOOKUP!$A$2:$A$797,'Scoring sheet'!$C55,LOOKUP!$E$2:$E$797,'Scoring sheet'!ED55)</f>
        <v>43.5</v>
      </c>
      <c r="EF55">
        <f>SUMIFS(LOOKUP!$B$2:$B$797,LOOKUP!$A$2:$A$797,'Scoring sheet'!$C55,LOOKUP!$E$2:$E$797,'Scoring sheet'!ED55)</f>
        <v>4.5</v>
      </c>
      <c r="EG55">
        <f>SUMIFS(LOOKUP!$C$2:$C$797,LOOKUP!$A$2:$A$797,'Scoring sheet'!$C55,LOOKUP!$E$2:$E$797,'Scoring sheet'!ED55)</f>
        <v>55</v>
      </c>
      <c r="EH55">
        <f>SUMIFS(LOOKUP!$F$2:$F$797,LOOKUP!$A$2:$A$797,'Scoring sheet'!$C55,LOOKUP!$E$2:$E$797,'Scoring sheet'!ED55)</f>
        <v>16</v>
      </c>
      <c r="EI55" t="str">
        <f>VLOOKUP(EH55,'Scoring points detail'!$H$222:$I$229,2,FALSE)</f>
        <v>16m</v>
      </c>
      <c r="EK55">
        <f t="shared" si="62"/>
        <v>-64</v>
      </c>
    </row>
    <row r="56" spans="1:141" x14ac:dyDescent="0.25">
      <c r="A56" t="s">
        <v>157</v>
      </c>
      <c r="B56" t="s">
        <v>132</v>
      </c>
      <c r="C56" t="s">
        <v>17</v>
      </c>
      <c r="D56" s="36">
        <v>6</v>
      </c>
      <c r="E56" s="36">
        <v>49</v>
      </c>
      <c r="F56" s="36" t="s">
        <v>121</v>
      </c>
      <c r="G56" s="37">
        <f>SUMIFS(LOOKUP!$E$2:$E$797,LOOKUP!$A$2:$A$797,'Scoring sheet'!$C56,LOOKUP!$B$2:$B$797,'Scoring sheet'!D56,LOOKUP!$C$2:$C$797,'Scoring sheet'!E56,LOOKUP!$D$2:$D$797,'Scoring sheet'!F56)</f>
        <v>48</v>
      </c>
      <c r="H56" s="29" t="s">
        <v>77</v>
      </c>
      <c r="I56" s="22"/>
      <c r="J56" s="22"/>
      <c r="K56" s="22"/>
      <c r="L56" s="6">
        <f>SUMIFS(LOOKUP!$E$2:$E$797,LOOKUP!$A$2:$A$797,'Scoring sheet'!$C56,LOOKUP!$B$2:$B$797,'Scoring sheet'!I56,LOOKUP!$C$2:$C$797,'Scoring sheet'!J56,LOOKUP!$D$2:$D$797,'Scoring sheet'!K56)</f>
        <v>0</v>
      </c>
      <c r="M56" s="24">
        <f t="shared" si="23"/>
        <v>0</v>
      </c>
      <c r="N56" s="24">
        <f t="shared" ref="N56:N84" si="72">IF(G56&lt;L56,(L56+G56)/2,G56)</f>
        <v>48</v>
      </c>
      <c r="O56" s="29" t="s">
        <v>77</v>
      </c>
      <c r="P56" s="6"/>
      <c r="Q56" s="22"/>
      <c r="R56" s="22"/>
      <c r="S56" s="6">
        <f>SUMIFS(LOOKUP!$E$2:$E$797,LOOKUP!$A$2:$A$797,'Scoring sheet'!$C56,LOOKUP!$B$2:$B$797,'Scoring sheet'!P56,LOOKUP!$C$2:$C$797,'Scoring sheet'!Q56,LOOKUP!$D$2:$D$797,'Scoring sheet'!R56)</f>
        <v>0</v>
      </c>
      <c r="T56" s="24">
        <f t="shared" si="24"/>
        <v>0</v>
      </c>
      <c r="U56" s="24">
        <f t="shared" ref="U56:U84" si="73">IF(N56&lt;S56,(S56+N56)/2,N56)</f>
        <v>48</v>
      </c>
      <c r="V56" s="29" t="s">
        <v>77</v>
      </c>
      <c r="W56" s="6"/>
      <c r="X56" s="22"/>
      <c r="Y56" s="22"/>
      <c r="Z56" s="6">
        <f>SUMIFS(LOOKUP!$E$2:$E$797,LOOKUP!$A$2:$A$797,'Scoring sheet'!$C56,LOOKUP!$B$2:$B$797,'Scoring sheet'!W56,LOOKUP!$C$2:$C$797,'Scoring sheet'!X56,LOOKUP!$D$2:$D$797,'Scoring sheet'!Y56)</f>
        <v>0</v>
      </c>
      <c r="AA56" s="24">
        <f t="shared" si="25"/>
        <v>0</v>
      </c>
      <c r="AB56" s="24">
        <f t="shared" ref="AB56:AB84" si="74">IF(U56&lt;Z56,(Z56+U56)/2,U56)</f>
        <v>48</v>
      </c>
      <c r="AC56" s="29" t="s">
        <v>77</v>
      </c>
      <c r="AD56" s="6"/>
      <c r="AE56" s="22"/>
      <c r="AF56" s="22"/>
      <c r="AG56" s="6">
        <f>SUMIFS(LOOKUP!$E$2:$E$797,LOOKUP!$A$2:$A$797,'Scoring sheet'!$C56,LOOKUP!$B$2:$B$797,'Scoring sheet'!AD56,LOOKUP!$C$2:$C$797,'Scoring sheet'!AE56,LOOKUP!$D$2:$D$797,'Scoring sheet'!AF56)</f>
        <v>0</v>
      </c>
      <c r="AH56" s="24">
        <f t="shared" si="26"/>
        <v>0</v>
      </c>
      <c r="AI56" s="24">
        <f t="shared" ref="AI56:AI84" si="75">IF(AB56&lt;AG56,(AG56+AB56)/2,AB56)</f>
        <v>48</v>
      </c>
      <c r="AJ56" s="29" t="s">
        <v>77</v>
      </c>
      <c r="AK56" s="6"/>
      <c r="AL56" s="22"/>
      <c r="AM56" s="22"/>
      <c r="AN56" s="6">
        <f>SUMIFS(LOOKUP!$E$2:$E$797,LOOKUP!$A$2:$A$797,'Scoring sheet'!$C56,LOOKUP!$B$2:$B$797,'Scoring sheet'!AK56,LOOKUP!$C$2:$C$797,'Scoring sheet'!AL56,LOOKUP!$D$2:$D$797,'Scoring sheet'!AM56)</f>
        <v>0</v>
      </c>
      <c r="AO56" s="24">
        <f t="shared" si="27"/>
        <v>0</v>
      </c>
      <c r="AP56" s="24">
        <f t="shared" ref="AP56:AP65" si="76">IF(AI56&lt;AN56,(AN56+AI56)/2,AI56)</f>
        <v>48</v>
      </c>
      <c r="AQ56" s="29" t="s">
        <v>77</v>
      </c>
      <c r="AR56" s="6"/>
      <c r="AS56" s="22"/>
      <c r="AT56" s="22"/>
      <c r="AU56" s="6">
        <f>SUMIFS(LOOKUP!$E$2:$E$797,LOOKUP!$A$2:$A$797,'Scoring sheet'!$C56,LOOKUP!$B$2:$B$797,'Scoring sheet'!AR56,LOOKUP!$C$2:$C$797,'Scoring sheet'!AS56,LOOKUP!$D$2:$D$797,'Scoring sheet'!AT56)</f>
        <v>0</v>
      </c>
      <c r="AV56" s="24">
        <f t="shared" si="28"/>
        <v>0</v>
      </c>
      <c r="AW56" s="24">
        <f t="shared" ref="AW56:AW65" si="77">IF(AP56&lt;AU56,(AU56+AP56)/2,AP56)</f>
        <v>48</v>
      </c>
      <c r="AX56" s="29" t="s">
        <v>76</v>
      </c>
      <c r="AY56" s="6">
        <v>2</v>
      </c>
      <c r="AZ56" s="22">
        <v>52</v>
      </c>
      <c r="BA56" s="22" t="s">
        <v>121</v>
      </c>
      <c r="BB56" s="6">
        <f>SUMIFS(LOOKUP!$E$2:$E$797,LOOKUP!$A$2:$A$797,'Scoring sheet'!$C56,LOOKUP!$B$2:$B$797,'Scoring sheet'!AY56,LOOKUP!$C$2:$C$797,'Scoring sheet'!AZ56,LOOKUP!$D$2:$D$797,'Scoring sheet'!BA56)</f>
        <v>50</v>
      </c>
      <c r="BC56" s="24">
        <f t="shared" si="29"/>
        <v>8</v>
      </c>
      <c r="BD56" s="24">
        <f t="shared" ref="BD56:BD65" si="78">IF(AW56&lt;BB56,(BB56+AW56)/2,AW56)</f>
        <v>49</v>
      </c>
      <c r="BE56" s="29" t="s">
        <v>77</v>
      </c>
      <c r="BF56" s="6">
        <v>2</v>
      </c>
      <c r="BG56" s="22">
        <v>52</v>
      </c>
      <c r="BH56" s="22" t="s">
        <v>121</v>
      </c>
      <c r="BI56" s="6">
        <f>SUMIFS(LOOKUP!$E$2:$E$797,LOOKUP!$A$2:$A$797,'Scoring sheet'!$C56,LOOKUP!$B$2:$B$797,'Scoring sheet'!BF56,LOOKUP!$C$2:$C$797,'Scoring sheet'!BG56,LOOKUP!$D$2:$D$797,'Scoring sheet'!BH56)</f>
        <v>50</v>
      </c>
      <c r="BJ56" s="24">
        <f t="shared" si="30"/>
        <v>7</v>
      </c>
      <c r="BK56" s="24">
        <f t="shared" ref="BK56:BK65" si="79">IF(BD56&lt;BI56,(BI56+BD56)/2,BD56)</f>
        <v>49.5</v>
      </c>
      <c r="BL56" s="29" t="s">
        <v>77</v>
      </c>
      <c r="BM56" s="6"/>
      <c r="BN56" s="22"/>
      <c r="BO56" s="22"/>
      <c r="BP56" s="6">
        <f>SUMIFS(LOOKUP!$E$2:$E$797,LOOKUP!$A$2:$A$797,'Scoring sheet'!$C56,LOOKUP!$B$2:$B$797,'Scoring sheet'!BM56,LOOKUP!$C$2:$C$797,'Scoring sheet'!BN56,LOOKUP!$D$2:$D$797,'Scoring sheet'!BO56)</f>
        <v>0</v>
      </c>
      <c r="BQ56" s="24">
        <f t="shared" si="31"/>
        <v>0</v>
      </c>
      <c r="BR56" s="24">
        <f t="shared" ref="BR56:BR65" si="80">IF(BK56&lt;BP56,(BP56+BK56)/2,BK56)</f>
        <v>49.5</v>
      </c>
      <c r="BS56" s="29" t="s">
        <v>77</v>
      </c>
      <c r="BT56" s="6"/>
      <c r="BU56" s="22"/>
      <c r="BV56" s="22"/>
      <c r="BW56" s="6">
        <f>SUMIFS(LOOKUP!$E$2:$E$797,LOOKUP!$A$2:$A$797,'Scoring sheet'!$C56,LOOKUP!$B$2:$B$797,'Scoring sheet'!BT56,LOOKUP!$C$2:$C$797,'Scoring sheet'!BU56,LOOKUP!$D$2:$D$797,'Scoring sheet'!BV56)</f>
        <v>0</v>
      </c>
      <c r="BX56" s="24">
        <f t="shared" si="32"/>
        <v>0</v>
      </c>
      <c r="BY56" s="24">
        <f t="shared" ref="BY56:BY68" si="81">IF(BR56&lt;BW56,(BW56+BR56)/2,BR56)</f>
        <v>49.5</v>
      </c>
      <c r="BZ56" s="29" t="s">
        <v>77</v>
      </c>
      <c r="CA56" s="6"/>
      <c r="CB56" s="22"/>
      <c r="CC56" s="22"/>
      <c r="CD56" s="6">
        <f>SUMIFS(LOOKUP!$E$2:$E$797,LOOKUP!$A$2:$A$797,'Scoring sheet'!$C56,LOOKUP!$B$2:$B$797,'Scoring sheet'!CA56,LOOKUP!$C$2:$C$797,'Scoring sheet'!CB56,LOOKUP!$D$2:$D$797,'Scoring sheet'!CC56)</f>
        <v>0</v>
      </c>
      <c r="CE56" s="24">
        <f t="shared" si="33"/>
        <v>0</v>
      </c>
      <c r="CF56" s="24">
        <f t="shared" ref="CF56:CF68" si="82">IF(BY56&lt;CD56,(CD56+BY56)/2,BY56)</f>
        <v>49.5</v>
      </c>
      <c r="CG56" s="29" t="s">
        <v>77</v>
      </c>
      <c r="CH56" s="6"/>
      <c r="CI56" s="22"/>
      <c r="CJ56" s="22"/>
      <c r="CK56" s="6">
        <f>SUMIFS(LOOKUP!$E$2:$E$797,LOOKUP!$A$2:$A$797,'Scoring sheet'!$C56,LOOKUP!$B$2:$B$797,'Scoring sheet'!CH56,LOOKUP!$C$2:$C$797,'Scoring sheet'!CI56,LOOKUP!$D$2:$D$797,'Scoring sheet'!CJ56)</f>
        <v>0</v>
      </c>
      <c r="CL56" s="24">
        <f t="shared" si="34"/>
        <v>0</v>
      </c>
      <c r="CM56" s="24">
        <f t="shared" ref="CM56:CM68" si="83">IF(CF56&lt;CK56,(CK56+CF56)/2,CF56)</f>
        <v>49.5</v>
      </c>
      <c r="CN56" s="29" t="s">
        <v>77</v>
      </c>
      <c r="CO56" s="6"/>
      <c r="CP56" s="22"/>
      <c r="CQ56" s="22"/>
      <c r="CR56" s="6">
        <f>SUMIFS(LOOKUP!$E$2:$E$797,LOOKUP!$A$2:$A$797,'Scoring sheet'!$C56,LOOKUP!$B$2:$B$797,'Scoring sheet'!CO56,LOOKUP!$C$2:$C$797,'Scoring sheet'!CP56,LOOKUP!$D$2:$D$797,'Scoring sheet'!CQ56)</f>
        <v>0</v>
      </c>
      <c r="CS56" s="24">
        <f t="shared" si="35"/>
        <v>0</v>
      </c>
      <c r="CT56" s="24">
        <f t="shared" ref="CT56:CT68" si="84">IF(CM56&lt;CR56,(CR56+CM56)/2,CM56)</f>
        <v>49.5</v>
      </c>
      <c r="CU56" s="29" t="s">
        <v>77</v>
      </c>
      <c r="CV56" s="6"/>
      <c r="CW56" s="22"/>
      <c r="CX56" s="22"/>
      <c r="CY56" s="6">
        <f>SUMIFS(LOOKUP!$E$2:$E$797,LOOKUP!$A$2:$A$797,'Scoring sheet'!$C56,LOOKUP!$B$2:$B$797,'Scoring sheet'!CV56,LOOKUP!$C$2:$C$797,'Scoring sheet'!CW56,LOOKUP!$D$2:$D$797,'Scoring sheet'!CX56)</f>
        <v>0</v>
      </c>
      <c r="CZ56" s="24">
        <f t="shared" si="36"/>
        <v>0</v>
      </c>
      <c r="DA56" s="24">
        <f t="shared" ref="DA56:DA68" si="85">IF(CT56&lt;CY56,(CY56+CT56)/2,CT56)</f>
        <v>49.5</v>
      </c>
      <c r="DB56" s="29" t="s">
        <v>77</v>
      </c>
      <c r="DC56" s="6"/>
      <c r="DD56" s="22"/>
      <c r="DE56" s="22"/>
      <c r="DF56" s="6">
        <f>SUMIFS(LOOKUP!$E$2:$E$797,LOOKUP!$A$2:$A$797,'Scoring sheet'!$C56,LOOKUP!$B$2:$B$797,'Scoring sheet'!DC56,LOOKUP!$C$2:$C$797,'Scoring sheet'!DD56,LOOKUP!$D$2:$D$797,'Scoring sheet'!DE56)</f>
        <v>0</v>
      </c>
      <c r="DG56" s="24">
        <f t="shared" si="37"/>
        <v>0</v>
      </c>
      <c r="DI56">
        <f t="shared" si="63"/>
        <v>0</v>
      </c>
      <c r="DJ56">
        <f t="shared" si="64"/>
        <v>0</v>
      </c>
      <c r="DK56">
        <f t="shared" si="65"/>
        <v>0</v>
      </c>
      <c r="DL56">
        <f t="shared" si="66"/>
        <v>0</v>
      </c>
      <c r="DM56">
        <f t="shared" si="67"/>
        <v>0</v>
      </c>
      <c r="DN56">
        <f t="shared" si="68"/>
        <v>0</v>
      </c>
      <c r="DO56">
        <f t="shared" si="69"/>
        <v>8</v>
      </c>
      <c r="DP56">
        <f t="shared" si="70"/>
        <v>7</v>
      </c>
      <c r="DQ56">
        <f t="shared" si="71"/>
        <v>0</v>
      </c>
      <c r="DR56">
        <f t="shared" si="38"/>
        <v>0</v>
      </c>
      <c r="DS56">
        <f t="shared" si="39"/>
        <v>0</v>
      </c>
      <c r="DT56">
        <f t="shared" si="40"/>
        <v>0</v>
      </c>
      <c r="DU56">
        <f t="shared" si="41"/>
        <v>0</v>
      </c>
      <c r="DV56">
        <f t="shared" si="42"/>
        <v>0</v>
      </c>
      <c r="DW56">
        <f t="shared" si="43"/>
        <v>0</v>
      </c>
      <c r="DY56">
        <f>SUM(LARGE(DI56:DR56,{1,2,3}))</f>
        <v>15</v>
      </c>
      <c r="DZ56">
        <f>SUM(LARGE(DI56:DR56,{1,2}))</f>
        <v>15</v>
      </c>
      <c r="EA56">
        <f>SUM(LARGE(DI56:DR56,{1}))</f>
        <v>8</v>
      </c>
      <c r="EB56">
        <f t="shared" si="44"/>
        <v>15</v>
      </c>
      <c r="EC56">
        <f t="shared" si="45"/>
        <v>8</v>
      </c>
      <c r="ED56">
        <f t="shared" si="46"/>
        <v>50</v>
      </c>
      <c r="EE56">
        <f>SUMIFS(LOOKUP!$G$2:$G$797,LOOKUP!$A$2:$A$797,'Scoring sheet'!$C56,LOOKUP!$E$2:$E$797,'Scoring sheet'!ED56)</f>
        <v>58</v>
      </c>
      <c r="EF56">
        <f>SUMIFS(LOOKUP!$B$2:$B$797,LOOKUP!$A$2:$A$797,'Scoring sheet'!$C56,LOOKUP!$E$2:$E$797,'Scoring sheet'!ED56)</f>
        <v>2</v>
      </c>
      <c r="EG56">
        <f>SUMIFS(LOOKUP!$C$2:$C$797,LOOKUP!$A$2:$A$797,'Scoring sheet'!$C56,LOOKUP!$E$2:$E$797,'Scoring sheet'!ED56)</f>
        <v>52</v>
      </c>
      <c r="EH56">
        <f>SUMIFS(LOOKUP!$F$2:$F$797,LOOKUP!$A$2:$A$797,'Scoring sheet'!$C56,LOOKUP!$E$2:$E$797,'Scoring sheet'!ED56)</f>
        <v>18</v>
      </c>
      <c r="EI56" t="str">
        <f>VLOOKUP(EH56,'Scoring points detail'!$H$222:$I$229,2,FALSE)</f>
        <v>18m</v>
      </c>
      <c r="EK56">
        <f t="shared" ref="EK56:EK68" si="86">MAX(AU56,AN56,AG56,Z56,S56,L56)-G56</f>
        <v>-48</v>
      </c>
    </row>
    <row r="57" spans="1:141" x14ac:dyDescent="0.25">
      <c r="A57" t="s">
        <v>158</v>
      </c>
      <c r="B57" t="s">
        <v>132</v>
      </c>
      <c r="C57" t="s">
        <v>16</v>
      </c>
      <c r="D57" s="36">
        <v>5</v>
      </c>
      <c r="E57" s="36">
        <v>49</v>
      </c>
      <c r="F57" s="36" t="s">
        <v>121</v>
      </c>
      <c r="G57" s="37">
        <f>SUMIFS(LOOKUP!$E$2:$E$797,LOOKUP!$A$2:$A$797,'Scoring sheet'!$C57,LOOKUP!$B$2:$B$797,'Scoring sheet'!D57,LOOKUP!$C$2:$C$797,'Scoring sheet'!E57,LOOKUP!$D$2:$D$797,'Scoring sheet'!F57)</f>
        <v>47</v>
      </c>
      <c r="H57" s="29" t="s">
        <v>77</v>
      </c>
      <c r="I57" s="22"/>
      <c r="J57" s="22"/>
      <c r="K57" s="22"/>
      <c r="L57" s="6">
        <f>SUMIFS(LOOKUP!$E$2:$E$797,LOOKUP!$A$2:$A$797,'Scoring sheet'!$C57,LOOKUP!$B$2:$B$797,'Scoring sheet'!I57,LOOKUP!$C$2:$C$797,'Scoring sheet'!J57,LOOKUP!$D$2:$D$797,'Scoring sheet'!K57)</f>
        <v>0</v>
      </c>
      <c r="M57" s="24">
        <f t="shared" si="23"/>
        <v>0</v>
      </c>
      <c r="N57" s="24">
        <f t="shared" si="72"/>
        <v>47</v>
      </c>
      <c r="O57" s="29" t="s">
        <v>77</v>
      </c>
      <c r="P57" s="6"/>
      <c r="Q57" s="22"/>
      <c r="R57" s="22"/>
      <c r="S57" s="6">
        <f>SUMIFS(LOOKUP!$E$2:$E$797,LOOKUP!$A$2:$A$797,'Scoring sheet'!$C57,LOOKUP!$B$2:$B$797,'Scoring sheet'!P57,LOOKUP!$C$2:$C$797,'Scoring sheet'!Q57,LOOKUP!$D$2:$D$797,'Scoring sheet'!R57)</f>
        <v>0</v>
      </c>
      <c r="T57" s="24">
        <f t="shared" si="24"/>
        <v>0</v>
      </c>
      <c r="U57" s="24">
        <f t="shared" si="73"/>
        <v>47</v>
      </c>
      <c r="V57" s="29" t="s">
        <v>77</v>
      </c>
      <c r="W57" s="6"/>
      <c r="X57" s="22"/>
      <c r="Y57" s="22"/>
      <c r="Z57" s="6">
        <f>SUMIFS(LOOKUP!$E$2:$E$797,LOOKUP!$A$2:$A$797,'Scoring sheet'!$C57,LOOKUP!$B$2:$B$797,'Scoring sheet'!W57,LOOKUP!$C$2:$C$797,'Scoring sheet'!X57,LOOKUP!$D$2:$D$797,'Scoring sheet'!Y57)</f>
        <v>0</v>
      </c>
      <c r="AA57" s="24">
        <f t="shared" si="25"/>
        <v>0</v>
      </c>
      <c r="AB57" s="24">
        <f t="shared" si="74"/>
        <v>47</v>
      </c>
      <c r="AC57" s="29" t="s">
        <v>77</v>
      </c>
      <c r="AD57" s="6"/>
      <c r="AE57" s="22"/>
      <c r="AF57" s="22"/>
      <c r="AG57" s="6">
        <f>SUMIFS(LOOKUP!$E$2:$E$797,LOOKUP!$A$2:$A$797,'Scoring sheet'!$C57,LOOKUP!$B$2:$B$797,'Scoring sheet'!AD57,LOOKUP!$C$2:$C$797,'Scoring sheet'!AE57,LOOKUP!$D$2:$D$797,'Scoring sheet'!AF57)</f>
        <v>0</v>
      </c>
      <c r="AH57" s="24">
        <f t="shared" si="26"/>
        <v>0</v>
      </c>
      <c r="AI57" s="24">
        <f t="shared" si="75"/>
        <v>47</v>
      </c>
      <c r="AJ57" s="29" t="s">
        <v>77</v>
      </c>
      <c r="AK57" s="6"/>
      <c r="AL57" s="22"/>
      <c r="AM57" s="22"/>
      <c r="AN57" s="6">
        <f>SUMIFS(LOOKUP!$E$2:$E$797,LOOKUP!$A$2:$A$797,'Scoring sheet'!$C57,LOOKUP!$B$2:$B$797,'Scoring sheet'!AK57,LOOKUP!$C$2:$C$797,'Scoring sheet'!AL57,LOOKUP!$D$2:$D$797,'Scoring sheet'!AM57)</f>
        <v>0</v>
      </c>
      <c r="AO57" s="24">
        <f t="shared" si="27"/>
        <v>0</v>
      </c>
      <c r="AP57" s="24">
        <f t="shared" si="76"/>
        <v>47</v>
      </c>
      <c r="AQ57" s="29" t="s">
        <v>77</v>
      </c>
      <c r="AR57" s="6"/>
      <c r="AS57" s="22"/>
      <c r="AT57" s="22"/>
      <c r="AU57" s="6">
        <f>SUMIFS(LOOKUP!$E$2:$E$797,LOOKUP!$A$2:$A$797,'Scoring sheet'!$C57,LOOKUP!$B$2:$B$797,'Scoring sheet'!AR57,LOOKUP!$C$2:$C$797,'Scoring sheet'!AS57,LOOKUP!$D$2:$D$797,'Scoring sheet'!AT57)</f>
        <v>0</v>
      </c>
      <c r="AV57" s="24">
        <f t="shared" si="28"/>
        <v>0</v>
      </c>
      <c r="AW57" s="24">
        <f t="shared" si="77"/>
        <v>47</v>
      </c>
      <c r="AX57" s="29" t="s">
        <v>76</v>
      </c>
      <c r="AY57" s="6">
        <v>1.5</v>
      </c>
      <c r="AZ57" s="22">
        <v>49</v>
      </c>
      <c r="BA57" s="22" t="s">
        <v>121</v>
      </c>
      <c r="BB57" s="6">
        <f>SUMIFS(LOOKUP!$E$2:$E$797,LOOKUP!$A$2:$A$797,'Scoring sheet'!$C57,LOOKUP!$B$2:$B$797,'Scoring sheet'!AY57,LOOKUP!$C$2:$C$797,'Scoring sheet'!AZ57,LOOKUP!$D$2:$D$797,'Scoring sheet'!BA57)</f>
        <v>43.5</v>
      </c>
      <c r="BC57" s="24">
        <f t="shared" si="29"/>
        <v>2.5</v>
      </c>
      <c r="BD57" s="24">
        <f t="shared" si="78"/>
        <v>47</v>
      </c>
      <c r="BE57" s="29" t="s">
        <v>77</v>
      </c>
      <c r="BF57" s="6">
        <v>3</v>
      </c>
      <c r="BG57" s="22">
        <v>46</v>
      </c>
      <c r="BH57" s="22" t="s">
        <v>121</v>
      </c>
      <c r="BI57" s="6">
        <f>SUMIFS(LOOKUP!$E$2:$E$797,LOOKUP!$A$2:$A$797,'Scoring sheet'!$C57,LOOKUP!$B$2:$B$797,'Scoring sheet'!BF57,LOOKUP!$C$2:$C$797,'Scoring sheet'!BG57,LOOKUP!$D$2:$D$797,'Scoring sheet'!BH57)</f>
        <v>39</v>
      </c>
      <c r="BJ57" s="24">
        <f t="shared" si="30"/>
        <v>-2</v>
      </c>
      <c r="BK57" s="24">
        <f t="shared" si="79"/>
        <v>47</v>
      </c>
      <c r="BL57" s="29" t="s">
        <v>77</v>
      </c>
      <c r="BM57" s="6"/>
      <c r="BN57" s="22"/>
      <c r="BO57" s="22"/>
      <c r="BP57" s="6">
        <f>SUMIFS(LOOKUP!$E$2:$E$797,LOOKUP!$A$2:$A$797,'Scoring sheet'!$C57,LOOKUP!$B$2:$B$797,'Scoring sheet'!BM57,LOOKUP!$C$2:$C$797,'Scoring sheet'!BN57,LOOKUP!$D$2:$D$797,'Scoring sheet'!BO57)</f>
        <v>0</v>
      </c>
      <c r="BQ57" s="24">
        <f t="shared" si="31"/>
        <v>0</v>
      </c>
      <c r="BR57" s="24">
        <f t="shared" si="80"/>
        <v>47</v>
      </c>
      <c r="BS57" s="29" t="s">
        <v>77</v>
      </c>
      <c r="BT57" s="6"/>
      <c r="BU57" s="22"/>
      <c r="BV57" s="22"/>
      <c r="BW57" s="6">
        <f>SUMIFS(LOOKUP!$E$2:$E$797,LOOKUP!$A$2:$A$797,'Scoring sheet'!$C57,LOOKUP!$B$2:$B$797,'Scoring sheet'!BT57,LOOKUP!$C$2:$C$797,'Scoring sheet'!BU57,LOOKUP!$D$2:$D$797,'Scoring sheet'!BV57)</f>
        <v>0</v>
      </c>
      <c r="BX57" s="24">
        <f t="shared" si="32"/>
        <v>0</v>
      </c>
      <c r="BY57" s="24">
        <f t="shared" si="81"/>
        <v>47</v>
      </c>
      <c r="BZ57" s="29" t="s">
        <v>77</v>
      </c>
      <c r="CA57" s="6"/>
      <c r="CB57" s="22"/>
      <c r="CC57" s="22"/>
      <c r="CD57" s="6">
        <f>SUMIFS(LOOKUP!$E$2:$E$797,LOOKUP!$A$2:$A$797,'Scoring sheet'!$C57,LOOKUP!$B$2:$B$797,'Scoring sheet'!CA57,LOOKUP!$C$2:$C$797,'Scoring sheet'!CB57,LOOKUP!$D$2:$D$797,'Scoring sheet'!CC57)</f>
        <v>0</v>
      </c>
      <c r="CE57" s="24">
        <f t="shared" si="33"/>
        <v>0</v>
      </c>
      <c r="CF57" s="24">
        <f t="shared" si="82"/>
        <v>47</v>
      </c>
      <c r="CG57" s="29" t="s">
        <v>77</v>
      </c>
      <c r="CH57" s="6"/>
      <c r="CI57" s="22"/>
      <c r="CJ57" s="22"/>
      <c r="CK57" s="6">
        <f>SUMIFS(LOOKUP!$E$2:$E$797,LOOKUP!$A$2:$A$797,'Scoring sheet'!$C57,LOOKUP!$B$2:$B$797,'Scoring sheet'!CH57,LOOKUP!$C$2:$C$797,'Scoring sheet'!CI57,LOOKUP!$D$2:$D$797,'Scoring sheet'!CJ57)</f>
        <v>0</v>
      </c>
      <c r="CL57" s="24">
        <f t="shared" si="34"/>
        <v>0</v>
      </c>
      <c r="CM57" s="24">
        <f t="shared" si="83"/>
        <v>47</v>
      </c>
      <c r="CN57" s="29" t="s">
        <v>77</v>
      </c>
      <c r="CO57" s="6"/>
      <c r="CP57" s="22"/>
      <c r="CQ57" s="22"/>
      <c r="CR57" s="6">
        <f>SUMIFS(LOOKUP!$E$2:$E$797,LOOKUP!$A$2:$A$797,'Scoring sheet'!$C57,LOOKUP!$B$2:$B$797,'Scoring sheet'!CO57,LOOKUP!$C$2:$C$797,'Scoring sheet'!CP57,LOOKUP!$D$2:$D$797,'Scoring sheet'!CQ57)</f>
        <v>0</v>
      </c>
      <c r="CS57" s="24">
        <f t="shared" si="35"/>
        <v>0</v>
      </c>
      <c r="CT57" s="24">
        <f t="shared" si="84"/>
        <v>47</v>
      </c>
      <c r="CU57" s="29" t="s">
        <v>77</v>
      </c>
      <c r="CV57" s="6"/>
      <c r="CW57" s="22"/>
      <c r="CX57" s="22"/>
      <c r="CY57" s="6">
        <f>SUMIFS(LOOKUP!$E$2:$E$797,LOOKUP!$A$2:$A$797,'Scoring sheet'!$C57,LOOKUP!$B$2:$B$797,'Scoring sheet'!CV57,LOOKUP!$C$2:$C$797,'Scoring sheet'!CW57,LOOKUP!$D$2:$D$797,'Scoring sheet'!CX57)</f>
        <v>0</v>
      </c>
      <c r="CZ57" s="24">
        <f t="shared" si="36"/>
        <v>0</v>
      </c>
      <c r="DA57" s="24">
        <f t="shared" si="85"/>
        <v>47</v>
      </c>
      <c r="DB57" s="29" t="s">
        <v>77</v>
      </c>
      <c r="DC57" s="6"/>
      <c r="DD57" s="22"/>
      <c r="DE57" s="22"/>
      <c r="DF57" s="6">
        <f>SUMIFS(LOOKUP!$E$2:$E$797,LOOKUP!$A$2:$A$797,'Scoring sheet'!$C57,LOOKUP!$B$2:$B$797,'Scoring sheet'!DC57,LOOKUP!$C$2:$C$797,'Scoring sheet'!DD57,LOOKUP!$D$2:$D$797,'Scoring sheet'!DE57)</f>
        <v>0</v>
      </c>
      <c r="DG57" s="24">
        <f t="shared" si="37"/>
        <v>0</v>
      </c>
      <c r="DI57">
        <f t="shared" si="63"/>
        <v>0</v>
      </c>
      <c r="DJ57">
        <f t="shared" si="64"/>
        <v>0</v>
      </c>
      <c r="DK57">
        <f t="shared" si="65"/>
        <v>0</v>
      </c>
      <c r="DL57">
        <f t="shared" si="66"/>
        <v>0</v>
      </c>
      <c r="DM57">
        <f t="shared" si="67"/>
        <v>0</v>
      </c>
      <c r="DN57">
        <f t="shared" si="68"/>
        <v>0</v>
      </c>
      <c r="DO57">
        <f t="shared" si="69"/>
        <v>2.5</v>
      </c>
      <c r="DP57">
        <f t="shared" si="70"/>
        <v>-2</v>
      </c>
      <c r="DQ57">
        <f t="shared" si="71"/>
        <v>0</v>
      </c>
      <c r="DR57">
        <f t="shared" si="38"/>
        <v>0</v>
      </c>
      <c r="DS57">
        <f t="shared" si="39"/>
        <v>0</v>
      </c>
      <c r="DT57">
        <f t="shared" si="40"/>
        <v>0</v>
      </c>
      <c r="DU57">
        <f t="shared" si="41"/>
        <v>0</v>
      </c>
      <c r="DV57">
        <f t="shared" si="42"/>
        <v>0</v>
      </c>
      <c r="DW57">
        <f t="shared" si="43"/>
        <v>0</v>
      </c>
      <c r="DY57">
        <f>SUM(LARGE(DI57:DR57,{1,2,3}))</f>
        <v>2.5</v>
      </c>
      <c r="DZ57">
        <f>SUM(LARGE(DI57:DR57,{1,2}))</f>
        <v>2.5</v>
      </c>
      <c r="EA57">
        <f>SUM(LARGE(DI57:DR57,{1}))</f>
        <v>2.5</v>
      </c>
      <c r="EB57">
        <f t="shared" si="44"/>
        <v>0.5</v>
      </c>
      <c r="EC57">
        <f t="shared" si="45"/>
        <v>2.5</v>
      </c>
      <c r="ED57">
        <f t="shared" si="46"/>
        <v>43.5</v>
      </c>
      <c r="EE57">
        <f>SUMIFS(LOOKUP!$G$2:$G$797,LOOKUP!$A$2:$A$797,'Scoring sheet'!$C57,LOOKUP!$E$2:$E$797,'Scoring sheet'!ED57)</f>
        <v>64.5</v>
      </c>
      <c r="EF57">
        <f>SUMIFS(LOOKUP!$B$2:$B$797,LOOKUP!$A$2:$A$797,'Scoring sheet'!$C57,LOOKUP!$E$2:$E$797,'Scoring sheet'!ED57)</f>
        <v>1.5</v>
      </c>
      <c r="EG57">
        <f>SUMIFS(LOOKUP!$C$2:$C$797,LOOKUP!$A$2:$A$797,'Scoring sheet'!$C57,LOOKUP!$E$2:$E$797,'Scoring sheet'!ED57)</f>
        <v>49</v>
      </c>
      <c r="EH57">
        <f>SUMIFS(LOOKUP!$F$2:$F$797,LOOKUP!$A$2:$A$797,'Scoring sheet'!$C57,LOOKUP!$E$2:$E$797,'Scoring sheet'!ED57)</f>
        <v>18</v>
      </c>
      <c r="EI57" t="str">
        <f>VLOOKUP(EH57,'Scoring points detail'!$H$222:$I$229,2,FALSE)</f>
        <v>18m</v>
      </c>
      <c r="EK57">
        <f t="shared" si="86"/>
        <v>-47</v>
      </c>
    </row>
    <row r="58" spans="1:141" x14ac:dyDescent="0.25">
      <c r="A58" t="s">
        <v>159</v>
      </c>
      <c r="B58" t="s">
        <v>132</v>
      </c>
      <c r="C58" t="s">
        <v>17</v>
      </c>
      <c r="D58" s="36">
        <v>3.5</v>
      </c>
      <c r="E58" s="36">
        <v>49</v>
      </c>
      <c r="F58" s="36" t="s">
        <v>121</v>
      </c>
      <c r="G58" s="37">
        <f>SUMIFS(LOOKUP!$E$2:$E$797,LOOKUP!$A$2:$A$797,'Scoring sheet'!$C58,LOOKUP!$B$2:$B$797,'Scoring sheet'!D58,LOOKUP!$C$2:$C$797,'Scoring sheet'!E58,LOOKUP!$D$2:$D$797,'Scoring sheet'!F58)</f>
        <v>45.5</v>
      </c>
      <c r="H58" s="29" t="s">
        <v>77</v>
      </c>
      <c r="I58" s="22"/>
      <c r="J58" s="22"/>
      <c r="K58" s="22"/>
      <c r="L58" s="6">
        <f>SUMIFS(LOOKUP!$E$2:$E$797,LOOKUP!$A$2:$A$797,'Scoring sheet'!$C58,LOOKUP!$B$2:$B$797,'Scoring sheet'!I58,LOOKUP!$C$2:$C$797,'Scoring sheet'!J58,LOOKUP!$D$2:$D$797,'Scoring sheet'!K58)</f>
        <v>0</v>
      </c>
      <c r="M58" s="24">
        <f t="shared" si="23"/>
        <v>0</v>
      </c>
      <c r="N58" s="24">
        <f t="shared" si="72"/>
        <v>45.5</v>
      </c>
      <c r="O58" s="29" t="s">
        <v>77</v>
      </c>
      <c r="P58" s="6"/>
      <c r="Q58" s="22"/>
      <c r="R58" s="22"/>
      <c r="S58" s="6">
        <f>SUMIFS(LOOKUP!$E$2:$E$797,LOOKUP!$A$2:$A$797,'Scoring sheet'!$C58,LOOKUP!$B$2:$B$797,'Scoring sheet'!P58,LOOKUP!$C$2:$C$797,'Scoring sheet'!Q58,LOOKUP!$D$2:$D$797,'Scoring sheet'!R58)</f>
        <v>0</v>
      </c>
      <c r="T58" s="24">
        <f t="shared" si="24"/>
        <v>0</v>
      </c>
      <c r="U58" s="24">
        <f t="shared" si="73"/>
        <v>45.5</v>
      </c>
      <c r="V58" s="29" t="s">
        <v>77</v>
      </c>
      <c r="W58" s="6"/>
      <c r="X58" s="22"/>
      <c r="Y58" s="22"/>
      <c r="Z58" s="6">
        <f>SUMIFS(LOOKUP!$E$2:$E$797,LOOKUP!$A$2:$A$797,'Scoring sheet'!$C58,LOOKUP!$B$2:$B$797,'Scoring sheet'!W58,LOOKUP!$C$2:$C$797,'Scoring sheet'!X58,LOOKUP!$D$2:$D$797,'Scoring sheet'!Y58)</f>
        <v>0</v>
      </c>
      <c r="AA58" s="24">
        <f t="shared" si="25"/>
        <v>0</v>
      </c>
      <c r="AB58" s="24">
        <f t="shared" si="74"/>
        <v>45.5</v>
      </c>
      <c r="AC58" s="29" t="s">
        <v>77</v>
      </c>
      <c r="AD58" s="6"/>
      <c r="AE58" s="22"/>
      <c r="AF58" s="22"/>
      <c r="AG58" s="6">
        <f>SUMIFS(LOOKUP!$E$2:$E$797,LOOKUP!$A$2:$A$797,'Scoring sheet'!$C58,LOOKUP!$B$2:$B$797,'Scoring sheet'!AD58,LOOKUP!$C$2:$C$797,'Scoring sheet'!AE58,LOOKUP!$D$2:$D$797,'Scoring sheet'!AF58)</f>
        <v>0</v>
      </c>
      <c r="AH58" s="24">
        <f t="shared" si="26"/>
        <v>0</v>
      </c>
      <c r="AI58" s="24">
        <f t="shared" si="75"/>
        <v>45.5</v>
      </c>
      <c r="AJ58" s="29" t="s">
        <v>77</v>
      </c>
      <c r="AK58" s="6"/>
      <c r="AL58" s="22"/>
      <c r="AM58" s="22"/>
      <c r="AN58" s="6">
        <f>SUMIFS(LOOKUP!$E$2:$E$797,LOOKUP!$A$2:$A$797,'Scoring sheet'!$C58,LOOKUP!$B$2:$B$797,'Scoring sheet'!AK58,LOOKUP!$C$2:$C$797,'Scoring sheet'!AL58,LOOKUP!$D$2:$D$797,'Scoring sheet'!AM58)</f>
        <v>0</v>
      </c>
      <c r="AO58" s="24">
        <f t="shared" si="27"/>
        <v>0</v>
      </c>
      <c r="AP58" s="24">
        <f t="shared" si="76"/>
        <v>45.5</v>
      </c>
      <c r="AQ58" s="29" t="s">
        <v>77</v>
      </c>
      <c r="AR58" s="6"/>
      <c r="AS58" s="22"/>
      <c r="AT58" s="22"/>
      <c r="AU58" s="6">
        <f>SUMIFS(LOOKUP!$E$2:$E$797,LOOKUP!$A$2:$A$797,'Scoring sheet'!$C58,LOOKUP!$B$2:$B$797,'Scoring sheet'!AR58,LOOKUP!$C$2:$C$797,'Scoring sheet'!AS58,LOOKUP!$D$2:$D$797,'Scoring sheet'!AT58)</f>
        <v>0</v>
      </c>
      <c r="AV58" s="24">
        <f t="shared" si="28"/>
        <v>0</v>
      </c>
      <c r="AW58" s="24">
        <f t="shared" si="77"/>
        <v>45.5</v>
      </c>
      <c r="AX58" s="29" t="s">
        <v>76</v>
      </c>
      <c r="AY58" s="6">
        <v>3</v>
      </c>
      <c r="AZ58" s="22">
        <v>49</v>
      </c>
      <c r="BA58" s="22" t="s">
        <v>121</v>
      </c>
      <c r="BB58" s="6">
        <f>SUMIFS(LOOKUP!$E$2:$E$797,LOOKUP!$A$2:$A$797,'Scoring sheet'!$C58,LOOKUP!$B$2:$B$797,'Scoring sheet'!AY58,LOOKUP!$C$2:$C$797,'Scoring sheet'!AZ58,LOOKUP!$D$2:$D$797,'Scoring sheet'!BA58)</f>
        <v>45</v>
      </c>
      <c r="BC58" s="24">
        <f t="shared" si="29"/>
        <v>5.5</v>
      </c>
      <c r="BD58" s="24">
        <f t="shared" si="78"/>
        <v>45.5</v>
      </c>
      <c r="BE58" s="29" t="s">
        <v>77</v>
      </c>
      <c r="BF58" s="6">
        <v>5</v>
      </c>
      <c r="BG58" s="22">
        <v>49</v>
      </c>
      <c r="BH58" s="22" t="s">
        <v>121</v>
      </c>
      <c r="BI58" s="6">
        <f>SUMIFS(LOOKUP!$E$2:$E$797,LOOKUP!$A$2:$A$797,'Scoring sheet'!$C58,LOOKUP!$B$2:$B$797,'Scoring sheet'!BF58,LOOKUP!$C$2:$C$797,'Scoring sheet'!BG58,LOOKUP!$D$2:$D$797,'Scoring sheet'!BH58)</f>
        <v>47</v>
      </c>
      <c r="BJ58" s="24">
        <f t="shared" si="30"/>
        <v>7.5</v>
      </c>
      <c r="BK58" s="24">
        <f t="shared" si="79"/>
        <v>46.25</v>
      </c>
      <c r="BL58" s="29" t="s">
        <v>77</v>
      </c>
      <c r="BM58" s="6"/>
      <c r="BN58" s="22"/>
      <c r="BO58" s="22"/>
      <c r="BP58" s="6">
        <f>SUMIFS(LOOKUP!$E$2:$E$797,LOOKUP!$A$2:$A$797,'Scoring sheet'!$C58,LOOKUP!$B$2:$B$797,'Scoring sheet'!BM58,LOOKUP!$C$2:$C$797,'Scoring sheet'!BN58,LOOKUP!$D$2:$D$797,'Scoring sheet'!BO58)</f>
        <v>0</v>
      </c>
      <c r="BQ58" s="24">
        <f t="shared" si="31"/>
        <v>0</v>
      </c>
      <c r="BR58" s="24">
        <f t="shared" si="80"/>
        <v>46.25</v>
      </c>
      <c r="BS58" s="29" t="s">
        <v>77</v>
      </c>
      <c r="BT58" s="6"/>
      <c r="BU58" s="22"/>
      <c r="BV58" s="22"/>
      <c r="BW58" s="6">
        <f>SUMIFS(LOOKUP!$E$2:$E$797,LOOKUP!$A$2:$A$797,'Scoring sheet'!$C58,LOOKUP!$B$2:$B$797,'Scoring sheet'!BT58,LOOKUP!$C$2:$C$797,'Scoring sheet'!BU58,LOOKUP!$D$2:$D$797,'Scoring sheet'!BV58)</f>
        <v>0</v>
      </c>
      <c r="BX58" s="24">
        <f t="shared" si="32"/>
        <v>0</v>
      </c>
      <c r="BY58" s="24">
        <f t="shared" si="81"/>
        <v>46.25</v>
      </c>
      <c r="BZ58" s="29" t="s">
        <v>77</v>
      </c>
      <c r="CA58" s="6"/>
      <c r="CB58" s="22"/>
      <c r="CC58" s="22"/>
      <c r="CD58" s="6">
        <f>SUMIFS(LOOKUP!$E$2:$E$797,LOOKUP!$A$2:$A$797,'Scoring sheet'!$C58,LOOKUP!$B$2:$B$797,'Scoring sheet'!CA58,LOOKUP!$C$2:$C$797,'Scoring sheet'!CB58,LOOKUP!$D$2:$D$797,'Scoring sheet'!CC58)</f>
        <v>0</v>
      </c>
      <c r="CE58" s="24">
        <f t="shared" si="33"/>
        <v>0</v>
      </c>
      <c r="CF58" s="24">
        <f t="shared" si="82"/>
        <v>46.25</v>
      </c>
      <c r="CG58" s="29" t="s">
        <v>77</v>
      </c>
      <c r="CH58" s="6"/>
      <c r="CI58" s="22"/>
      <c r="CJ58" s="22"/>
      <c r="CK58" s="6">
        <f>SUMIFS(LOOKUP!$E$2:$E$797,LOOKUP!$A$2:$A$797,'Scoring sheet'!$C58,LOOKUP!$B$2:$B$797,'Scoring sheet'!CH58,LOOKUP!$C$2:$C$797,'Scoring sheet'!CI58,LOOKUP!$D$2:$D$797,'Scoring sheet'!CJ58)</f>
        <v>0</v>
      </c>
      <c r="CL58" s="24">
        <f t="shared" si="34"/>
        <v>0</v>
      </c>
      <c r="CM58" s="24">
        <f t="shared" si="83"/>
        <v>46.25</v>
      </c>
      <c r="CN58" s="29" t="s">
        <v>77</v>
      </c>
      <c r="CO58" s="6"/>
      <c r="CP58" s="22"/>
      <c r="CQ58" s="22"/>
      <c r="CR58" s="6">
        <f>SUMIFS(LOOKUP!$E$2:$E$797,LOOKUP!$A$2:$A$797,'Scoring sheet'!$C58,LOOKUP!$B$2:$B$797,'Scoring sheet'!CO58,LOOKUP!$C$2:$C$797,'Scoring sheet'!CP58,LOOKUP!$D$2:$D$797,'Scoring sheet'!CQ58)</f>
        <v>0</v>
      </c>
      <c r="CS58" s="24">
        <f t="shared" si="35"/>
        <v>0</v>
      </c>
      <c r="CT58" s="24">
        <f t="shared" si="84"/>
        <v>46.25</v>
      </c>
      <c r="CU58" s="29" t="s">
        <v>77</v>
      </c>
      <c r="CV58" s="6"/>
      <c r="CW58" s="22"/>
      <c r="CX58" s="22"/>
      <c r="CY58" s="6">
        <f>SUMIFS(LOOKUP!$E$2:$E$797,LOOKUP!$A$2:$A$797,'Scoring sheet'!$C58,LOOKUP!$B$2:$B$797,'Scoring sheet'!CV58,LOOKUP!$C$2:$C$797,'Scoring sheet'!CW58,LOOKUP!$D$2:$D$797,'Scoring sheet'!CX58)</f>
        <v>0</v>
      </c>
      <c r="CZ58" s="24">
        <f t="shared" si="36"/>
        <v>0</v>
      </c>
      <c r="DA58" s="24">
        <f t="shared" si="85"/>
        <v>46.25</v>
      </c>
      <c r="DB58" s="29" t="s">
        <v>77</v>
      </c>
      <c r="DC58" s="6"/>
      <c r="DD58" s="22"/>
      <c r="DE58" s="22"/>
      <c r="DF58" s="6">
        <f>SUMIFS(LOOKUP!$E$2:$E$797,LOOKUP!$A$2:$A$797,'Scoring sheet'!$C58,LOOKUP!$B$2:$B$797,'Scoring sheet'!DC58,LOOKUP!$C$2:$C$797,'Scoring sheet'!DD58,LOOKUP!$D$2:$D$797,'Scoring sheet'!DE58)</f>
        <v>0</v>
      </c>
      <c r="DG58" s="24">
        <f t="shared" si="37"/>
        <v>0</v>
      </c>
      <c r="DI58">
        <f t="shared" si="63"/>
        <v>0</v>
      </c>
      <c r="DJ58">
        <f t="shared" si="64"/>
        <v>0</v>
      </c>
      <c r="DK58">
        <f t="shared" si="65"/>
        <v>0</v>
      </c>
      <c r="DL58">
        <f t="shared" si="66"/>
        <v>0</v>
      </c>
      <c r="DM58">
        <f t="shared" si="67"/>
        <v>0</v>
      </c>
      <c r="DN58">
        <f t="shared" si="68"/>
        <v>0</v>
      </c>
      <c r="DO58">
        <f t="shared" si="69"/>
        <v>5.5</v>
      </c>
      <c r="DP58">
        <f t="shared" si="70"/>
        <v>7.5</v>
      </c>
      <c r="DQ58">
        <f t="shared" si="71"/>
        <v>0</v>
      </c>
      <c r="DR58">
        <f t="shared" si="38"/>
        <v>0</v>
      </c>
      <c r="DS58">
        <f t="shared" si="39"/>
        <v>0</v>
      </c>
      <c r="DT58">
        <f t="shared" si="40"/>
        <v>0</v>
      </c>
      <c r="DU58">
        <f t="shared" si="41"/>
        <v>0</v>
      </c>
      <c r="DV58">
        <f t="shared" si="42"/>
        <v>0</v>
      </c>
      <c r="DW58">
        <f t="shared" si="43"/>
        <v>0</v>
      </c>
      <c r="DY58">
        <f>SUM(LARGE(DI58:DR58,{1,2,3}))</f>
        <v>13</v>
      </c>
      <c r="DZ58">
        <f>SUM(LARGE(DI58:DR58,{1,2}))</f>
        <v>13</v>
      </c>
      <c r="EA58">
        <f>SUM(LARGE(DI58:DR58,{1}))</f>
        <v>7.5</v>
      </c>
      <c r="EB58">
        <f t="shared" si="44"/>
        <v>13</v>
      </c>
      <c r="EC58">
        <f t="shared" si="45"/>
        <v>7.5</v>
      </c>
      <c r="ED58">
        <f t="shared" si="46"/>
        <v>47</v>
      </c>
      <c r="EE58">
        <f>SUMIFS(LOOKUP!$G$2:$G$797,LOOKUP!$A$2:$A$797,'Scoring sheet'!$C58,LOOKUP!$E$2:$E$797,'Scoring sheet'!ED58)</f>
        <v>61</v>
      </c>
      <c r="EF58">
        <f>SUMIFS(LOOKUP!$B$2:$B$797,LOOKUP!$A$2:$A$797,'Scoring sheet'!$C58,LOOKUP!$E$2:$E$797,'Scoring sheet'!ED58)</f>
        <v>5</v>
      </c>
      <c r="EG58">
        <f>SUMIFS(LOOKUP!$C$2:$C$797,LOOKUP!$A$2:$A$797,'Scoring sheet'!$C58,LOOKUP!$E$2:$E$797,'Scoring sheet'!ED58)</f>
        <v>49</v>
      </c>
      <c r="EH58">
        <f>SUMIFS(LOOKUP!$F$2:$F$797,LOOKUP!$A$2:$A$797,'Scoring sheet'!$C58,LOOKUP!$E$2:$E$797,'Scoring sheet'!ED58)</f>
        <v>18</v>
      </c>
      <c r="EI58" t="str">
        <f>VLOOKUP(EH58,'Scoring points detail'!$H$222:$I$229,2,FALSE)</f>
        <v>18m</v>
      </c>
      <c r="EK58">
        <f t="shared" si="86"/>
        <v>-45.5</v>
      </c>
    </row>
    <row r="59" spans="1:141" outlineLevel="1" x14ac:dyDescent="0.25">
      <c r="A59" t="s">
        <v>47</v>
      </c>
      <c r="D59" s="36"/>
      <c r="E59" s="36"/>
      <c r="F59" s="36"/>
      <c r="G59" s="37">
        <f>SUMIFS(LOOKUP!$E$2:$E$797,LOOKUP!$A$2:$A$797,'Scoring sheet'!$C59,LOOKUP!$B$2:$B$797,'Scoring sheet'!D59,LOOKUP!$C$2:$C$797,'Scoring sheet'!E59,LOOKUP!$D$2:$D$797,'Scoring sheet'!F59)</f>
        <v>0</v>
      </c>
      <c r="H59" s="29" t="s">
        <v>77</v>
      </c>
      <c r="I59" s="22"/>
      <c r="J59" s="22"/>
      <c r="K59" s="22"/>
      <c r="L59" s="6">
        <f>SUMIFS(LOOKUP!$E$2:$E$797,LOOKUP!$A$2:$A$797,'Scoring sheet'!$C59,LOOKUP!$B$2:$B$797,'Scoring sheet'!I59,LOOKUP!$C$2:$C$797,'Scoring sheet'!J59,LOOKUP!$D$2:$D$797,'Scoring sheet'!K59)</f>
        <v>0</v>
      </c>
      <c r="M59" s="24">
        <f t="shared" si="23"/>
        <v>0</v>
      </c>
      <c r="N59" s="24">
        <f t="shared" si="72"/>
        <v>0</v>
      </c>
      <c r="O59" s="29" t="s">
        <v>77</v>
      </c>
      <c r="P59" s="6"/>
      <c r="Q59" s="22"/>
      <c r="R59" s="22"/>
      <c r="S59" s="6">
        <f>SUMIFS(LOOKUP!$E$2:$E$797,LOOKUP!$A$2:$A$797,'Scoring sheet'!$C59,LOOKUP!$B$2:$B$797,'Scoring sheet'!P59,LOOKUP!$C$2:$C$797,'Scoring sheet'!Q59,LOOKUP!$D$2:$D$797,'Scoring sheet'!R59)</f>
        <v>0</v>
      </c>
      <c r="T59" s="24">
        <f t="shared" si="24"/>
        <v>0</v>
      </c>
      <c r="U59" s="24">
        <f t="shared" si="73"/>
        <v>0</v>
      </c>
      <c r="V59" s="29" t="s">
        <v>77</v>
      </c>
      <c r="W59" s="6"/>
      <c r="X59" s="22"/>
      <c r="Y59" s="22"/>
      <c r="Z59" s="6">
        <f>SUMIFS(LOOKUP!$E$2:$E$797,LOOKUP!$A$2:$A$797,'Scoring sheet'!$C59,LOOKUP!$B$2:$B$797,'Scoring sheet'!W59,LOOKUP!$C$2:$C$797,'Scoring sheet'!X59,LOOKUP!$D$2:$D$797,'Scoring sheet'!Y59)</f>
        <v>0</v>
      </c>
      <c r="AA59" s="24">
        <f t="shared" si="25"/>
        <v>0</v>
      </c>
      <c r="AB59" s="24">
        <f t="shared" si="74"/>
        <v>0</v>
      </c>
      <c r="AC59" s="29" t="s">
        <v>77</v>
      </c>
      <c r="AD59" s="6"/>
      <c r="AE59" s="22"/>
      <c r="AF59" s="22"/>
      <c r="AG59" s="6">
        <f>SUMIFS(LOOKUP!$E$2:$E$797,LOOKUP!$A$2:$A$797,'Scoring sheet'!$C59,LOOKUP!$B$2:$B$797,'Scoring sheet'!AD59,LOOKUP!$C$2:$C$797,'Scoring sheet'!AE59,LOOKUP!$D$2:$D$797,'Scoring sheet'!AF59)</f>
        <v>0</v>
      </c>
      <c r="AH59" s="24">
        <f t="shared" si="26"/>
        <v>0</v>
      </c>
      <c r="AI59" s="24">
        <f t="shared" si="75"/>
        <v>0</v>
      </c>
      <c r="AJ59" s="29" t="s">
        <v>77</v>
      </c>
      <c r="AK59" s="6"/>
      <c r="AL59" s="22"/>
      <c r="AM59" s="22"/>
      <c r="AN59" s="6">
        <f>SUMIFS(LOOKUP!$E$2:$E$797,LOOKUP!$A$2:$A$797,'Scoring sheet'!$C59,LOOKUP!$B$2:$B$797,'Scoring sheet'!AK59,LOOKUP!$C$2:$C$797,'Scoring sheet'!AL59,LOOKUP!$D$2:$D$797,'Scoring sheet'!AM59)</f>
        <v>0</v>
      </c>
      <c r="AO59" s="24">
        <f t="shared" si="27"/>
        <v>0</v>
      </c>
      <c r="AP59" s="24">
        <f t="shared" si="76"/>
        <v>0</v>
      </c>
      <c r="AQ59" s="29" t="s">
        <v>77</v>
      </c>
      <c r="AR59" s="6"/>
      <c r="AS59" s="22"/>
      <c r="AT59" s="22"/>
      <c r="AU59" s="6">
        <f>SUMIFS(LOOKUP!$E$2:$E$797,LOOKUP!$A$2:$A$797,'Scoring sheet'!$C59,LOOKUP!$B$2:$B$797,'Scoring sheet'!AR59,LOOKUP!$C$2:$C$797,'Scoring sheet'!AS59,LOOKUP!$D$2:$D$797,'Scoring sheet'!AT59)</f>
        <v>0</v>
      </c>
      <c r="AV59" s="24">
        <f t="shared" si="28"/>
        <v>0</v>
      </c>
      <c r="AW59" s="24">
        <f t="shared" si="77"/>
        <v>0</v>
      </c>
      <c r="AX59" s="29" t="s">
        <v>77</v>
      </c>
      <c r="AY59" s="6"/>
      <c r="AZ59" s="22"/>
      <c r="BA59" s="22"/>
      <c r="BB59" s="6">
        <f>SUMIFS(LOOKUP!$E$2:$E$797,LOOKUP!$A$2:$A$797,'Scoring sheet'!$C59,LOOKUP!$B$2:$B$797,'Scoring sheet'!AY59,LOOKUP!$C$2:$C$797,'Scoring sheet'!AZ59,LOOKUP!$D$2:$D$797,'Scoring sheet'!BA59)</f>
        <v>0</v>
      </c>
      <c r="BC59" s="24">
        <f t="shared" si="29"/>
        <v>0</v>
      </c>
      <c r="BD59" s="24">
        <f t="shared" si="78"/>
        <v>0</v>
      </c>
      <c r="BE59" s="29" t="s">
        <v>77</v>
      </c>
      <c r="BF59" s="6"/>
      <c r="BG59" s="22"/>
      <c r="BH59" s="22"/>
      <c r="BI59" s="6">
        <f>SUMIFS(LOOKUP!$E$2:$E$797,LOOKUP!$A$2:$A$797,'Scoring sheet'!$C59,LOOKUP!$B$2:$B$797,'Scoring sheet'!BF59,LOOKUP!$C$2:$C$797,'Scoring sheet'!BG59,LOOKUP!$D$2:$D$797,'Scoring sheet'!BH59)</f>
        <v>0</v>
      </c>
      <c r="BJ59" s="24">
        <f t="shared" si="30"/>
        <v>0</v>
      </c>
      <c r="BK59" s="24">
        <f t="shared" si="79"/>
        <v>0</v>
      </c>
      <c r="BL59" s="29" t="s">
        <v>77</v>
      </c>
      <c r="BM59" s="6"/>
      <c r="BN59" s="22"/>
      <c r="BO59" s="22"/>
      <c r="BP59" s="6">
        <f>SUMIFS(LOOKUP!$E$2:$E$797,LOOKUP!$A$2:$A$797,'Scoring sheet'!$C59,LOOKUP!$B$2:$B$797,'Scoring sheet'!BM59,LOOKUP!$C$2:$C$797,'Scoring sheet'!BN59,LOOKUP!$D$2:$D$797,'Scoring sheet'!BO59)</f>
        <v>0</v>
      </c>
      <c r="BQ59" s="24">
        <f t="shared" si="31"/>
        <v>0</v>
      </c>
      <c r="BR59" s="24">
        <f t="shared" si="80"/>
        <v>0</v>
      </c>
      <c r="BS59" s="29" t="s">
        <v>77</v>
      </c>
      <c r="BT59" s="6"/>
      <c r="BU59" s="22"/>
      <c r="BV59" s="22"/>
      <c r="BW59" s="6">
        <f>SUMIFS(LOOKUP!$E$2:$E$797,LOOKUP!$A$2:$A$797,'Scoring sheet'!$C59,LOOKUP!$B$2:$B$797,'Scoring sheet'!BT59,LOOKUP!$C$2:$C$797,'Scoring sheet'!BU59,LOOKUP!$D$2:$D$797,'Scoring sheet'!BV59)</f>
        <v>0</v>
      </c>
      <c r="BX59" s="24">
        <f t="shared" si="32"/>
        <v>0</v>
      </c>
      <c r="BY59" s="24">
        <f t="shared" si="81"/>
        <v>0</v>
      </c>
      <c r="BZ59" s="29" t="s">
        <v>77</v>
      </c>
      <c r="CA59" s="6"/>
      <c r="CB59" s="22"/>
      <c r="CC59" s="22"/>
      <c r="CD59" s="6">
        <f>SUMIFS(LOOKUP!$E$2:$E$797,LOOKUP!$A$2:$A$797,'Scoring sheet'!$C59,LOOKUP!$B$2:$B$797,'Scoring sheet'!CA59,LOOKUP!$C$2:$C$797,'Scoring sheet'!CB59,LOOKUP!$D$2:$D$797,'Scoring sheet'!CC59)</f>
        <v>0</v>
      </c>
      <c r="CE59" s="24">
        <f t="shared" si="33"/>
        <v>0</v>
      </c>
      <c r="CF59" s="24">
        <f t="shared" si="82"/>
        <v>0</v>
      </c>
      <c r="CG59" s="29" t="s">
        <v>77</v>
      </c>
      <c r="CH59" s="6"/>
      <c r="CI59" s="22"/>
      <c r="CJ59" s="22"/>
      <c r="CK59" s="6">
        <f>SUMIFS(LOOKUP!$E$2:$E$797,LOOKUP!$A$2:$A$797,'Scoring sheet'!$C59,LOOKUP!$B$2:$B$797,'Scoring sheet'!CH59,LOOKUP!$C$2:$C$797,'Scoring sheet'!CI59,LOOKUP!$D$2:$D$797,'Scoring sheet'!CJ59)</f>
        <v>0</v>
      </c>
      <c r="CL59" s="24">
        <f t="shared" si="34"/>
        <v>0</v>
      </c>
      <c r="CM59" s="24">
        <f t="shared" si="83"/>
        <v>0</v>
      </c>
      <c r="CN59" s="29" t="s">
        <v>77</v>
      </c>
      <c r="CO59" s="6"/>
      <c r="CP59" s="22"/>
      <c r="CQ59" s="22"/>
      <c r="CR59" s="6">
        <f>SUMIFS(LOOKUP!$E$2:$E$797,LOOKUP!$A$2:$A$797,'Scoring sheet'!$C59,LOOKUP!$B$2:$B$797,'Scoring sheet'!CO59,LOOKUP!$C$2:$C$797,'Scoring sheet'!CP59,LOOKUP!$D$2:$D$797,'Scoring sheet'!CQ59)</f>
        <v>0</v>
      </c>
      <c r="CS59" s="24">
        <f t="shared" si="35"/>
        <v>0</v>
      </c>
      <c r="CT59" s="24">
        <f t="shared" si="84"/>
        <v>0</v>
      </c>
      <c r="CU59" s="29" t="s">
        <v>77</v>
      </c>
      <c r="CV59" s="6"/>
      <c r="CW59" s="22"/>
      <c r="CX59" s="22"/>
      <c r="CY59" s="6">
        <f>SUMIFS(LOOKUP!$E$2:$E$797,LOOKUP!$A$2:$A$797,'Scoring sheet'!$C59,LOOKUP!$B$2:$B$797,'Scoring sheet'!CV59,LOOKUP!$C$2:$C$797,'Scoring sheet'!CW59,LOOKUP!$D$2:$D$797,'Scoring sheet'!CX59)</f>
        <v>0</v>
      </c>
      <c r="CZ59" s="24">
        <f t="shared" si="36"/>
        <v>0</v>
      </c>
      <c r="DA59" s="24">
        <f t="shared" si="85"/>
        <v>0</v>
      </c>
      <c r="DB59" s="29" t="s">
        <v>77</v>
      </c>
      <c r="DC59" s="6"/>
      <c r="DD59" s="22"/>
      <c r="DE59" s="22"/>
      <c r="DF59" s="6">
        <f>SUMIFS(LOOKUP!$E$2:$E$797,LOOKUP!$A$2:$A$797,'Scoring sheet'!$C59,LOOKUP!$B$2:$B$797,'Scoring sheet'!DC59,LOOKUP!$C$2:$C$797,'Scoring sheet'!DD59,LOOKUP!$D$2:$D$797,'Scoring sheet'!DE59)</f>
        <v>0</v>
      </c>
      <c r="DG59" s="24">
        <f t="shared" si="37"/>
        <v>0</v>
      </c>
      <c r="DI59">
        <f t="shared" si="63"/>
        <v>0</v>
      </c>
      <c r="DJ59">
        <f t="shared" si="64"/>
        <v>0</v>
      </c>
      <c r="DK59">
        <f t="shared" si="65"/>
        <v>0</v>
      </c>
      <c r="DL59">
        <f t="shared" si="66"/>
        <v>0</v>
      </c>
      <c r="DM59">
        <f t="shared" si="67"/>
        <v>0</v>
      </c>
      <c r="DN59">
        <f t="shared" si="68"/>
        <v>0</v>
      </c>
      <c r="DO59">
        <f t="shared" si="69"/>
        <v>0</v>
      </c>
      <c r="DP59">
        <f t="shared" si="70"/>
        <v>0</v>
      </c>
      <c r="DQ59">
        <f t="shared" si="71"/>
        <v>0</v>
      </c>
      <c r="DR59">
        <f t="shared" si="38"/>
        <v>0</v>
      </c>
      <c r="DS59">
        <f t="shared" si="39"/>
        <v>0</v>
      </c>
      <c r="DT59">
        <f t="shared" si="40"/>
        <v>0</v>
      </c>
      <c r="DU59">
        <f t="shared" si="41"/>
        <v>0</v>
      </c>
      <c r="DV59">
        <f t="shared" si="42"/>
        <v>0</v>
      </c>
      <c r="DW59">
        <f t="shared" si="43"/>
        <v>0</v>
      </c>
      <c r="DY59">
        <f>SUM(LARGE(DI59:DR59,{1,2,3}))</f>
        <v>0</v>
      </c>
      <c r="DZ59">
        <f>SUM(LARGE(DI59:DR59,{1,2}))</f>
        <v>0</v>
      </c>
      <c r="EA59">
        <f>SUM(LARGE(DI59:DR59,{1}))</f>
        <v>0</v>
      </c>
      <c r="EB59">
        <f t="shared" si="44"/>
        <v>0</v>
      </c>
      <c r="EC59">
        <f t="shared" si="45"/>
        <v>0</v>
      </c>
      <c r="ED59">
        <f t="shared" si="46"/>
        <v>0</v>
      </c>
      <c r="EE59">
        <f>SUMIFS(LOOKUP!$G$2:$G$797,LOOKUP!$A$2:$A$797,'Scoring sheet'!$C59,LOOKUP!$E$2:$E$797,'Scoring sheet'!ED59)</f>
        <v>0</v>
      </c>
      <c r="EF59">
        <f>SUMIFS(LOOKUP!$B$2:$B$797,LOOKUP!$A$2:$A$797,'Scoring sheet'!$C59,LOOKUP!$E$2:$E$797,'Scoring sheet'!ED59)</f>
        <v>0</v>
      </c>
      <c r="EG59">
        <f>SUMIFS(LOOKUP!$C$2:$C$797,LOOKUP!$A$2:$A$797,'Scoring sheet'!$C59,LOOKUP!$E$2:$E$797,'Scoring sheet'!ED59)</f>
        <v>0</v>
      </c>
      <c r="EH59">
        <f>SUMIFS(LOOKUP!$F$2:$F$797,LOOKUP!$A$2:$A$797,'Scoring sheet'!$C59,LOOKUP!$E$2:$E$797,'Scoring sheet'!ED59)</f>
        <v>0</v>
      </c>
      <c r="EI59" t="e">
        <f>VLOOKUP(EH59,'Scoring points detail'!$H$222:$I$229,2,FALSE)</f>
        <v>#N/A</v>
      </c>
      <c r="EK59">
        <f t="shared" si="86"/>
        <v>0</v>
      </c>
    </row>
    <row r="60" spans="1:141" outlineLevel="1" x14ac:dyDescent="0.25">
      <c r="A60" t="s">
        <v>48</v>
      </c>
      <c r="D60" s="36"/>
      <c r="E60" s="36"/>
      <c r="F60" s="36"/>
      <c r="G60" s="37">
        <f>SUMIFS(LOOKUP!$E$2:$E$797,LOOKUP!$A$2:$A$797,'Scoring sheet'!$C60,LOOKUP!$B$2:$B$797,'Scoring sheet'!D60,LOOKUP!$C$2:$C$797,'Scoring sheet'!E60,LOOKUP!$D$2:$D$797,'Scoring sheet'!F60)</f>
        <v>0</v>
      </c>
      <c r="H60" s="29" t="s">
        <v>77</v>
      </c>
      <c r="I60" s="22"/>
      <c r="J60" s="22"/>
      <c r="K60" s="22"/>
      <c r="L60" s="6">
        <f>SUMIFS(LOOKUP!$E$2:$E$797,LOOKUP!$A$2:$A$797,'Scoring sheet'!$C60,LOOKUP!$B$2:$B$797,'Scoring sheet'!I60,LOOKUP!$C$2:$C$797,'Scoring sheet'!J60,LOOKUP!$D$2:$D$797,'Scoring sheet'!K60)</f>
        <v>0</v>
      </c>
      <c r="M60" s="24">
        <f t="shared" si="23"/>
        <v>0</v>
      </c>
      <c r="N60" s="24">
        <f t="shared" si="72"/>
        <v>0</v>
      </c>
      <c r="O60" s="29" t="s">
        <v>77</v>
      </c>
      <c r="P60" s="6"/>
      <c r="Q60" s="22"/>
      <c r="R60" s="22"/>
      <c r="S60" s="6">
        <f>SUMIFS(LOOKUP!$E$2:$E$797,LOOKUP!$A$2:$A$797,'Scoring sheet'!$C60,LOOKUP!$B$2:$B$797,'Scoring sheet'!P60,LOOKUP!$C$2:$C$797,'Scoring sheet'!Q60,LOOKUP!$D$2:$D$797,'Scoring sheet'!R60)</f>
        <v>0</v>
      </c>
      <c r="T60" s="24">
        <f t="shared" si="24"/>
        <v>0</v>
      </c>
      <c r="U60" s="24">
        <f t="shared" si="73"/>
        <v>0</v>
      </c>
      <c r="V60" s="29" t="s">
        <v>77</v>
      </c>
      <c r="W60" s="6"/>
      <c r="X60" s="22"/>
      <c r="Y60" s="22"/>
      <c r="Z60" s="6">
        <f>SUMIFS(LOOKUP!$E$2:$E$797,LOOKUP!$A$2:$A$797,'Scoring sheet'!$C60,LOOKUP!$B$2:$B$797,'Scoring sheet'!W60,LOOKUP!$C$2:$C$797,'Scoring sheet'!X60,LOOKUP!$D$2:$D$797,'Scoring sheet'!Y60)</f>
        <v>0</v>
      </c>
      <c r="AA60" s="24">
        <f t="shared" si="25"/>
        <v>0</v>
      </c>
      <c r="AB60" s="24">
        <f t="shared" si="74"/>
        <v>0</v>
      </c>
      <c r="AC60" s="29" t="s">
        <v>77</v>
      </c>
      <c r="AD60" s="6"/>
      <c r="AE60" s="22"/>
      <c r="AF60" s="22"/>
      <c r="AG60" s="6">
        <f>SUMIFS(LOOKUP!$E$2:$E$797,LOOKUP!$A$2:$A$797,'Scoring sheet'!$C60,LOOKUP!$B$2:$B$797,'Scoring sheet'!AD60,LOOKUP!$C$2:$C$797,'Scoring sheet'!AE60,LOOKUP!$D$2:$D$797,'Scoring sheet'!AF60)</f>
        <v>0</v>
      </c>
      <c r="AH60" s="24">
        <f t="shared" si="26"/>
        <v>0</v>
      </c>
      <c r="AI60" s="24">
        <f t="shared" si="75"/>
        <v>0</v>
      </c>
      <c r="AJ60" s="29" t="s">
        <v>77</v>
      </c>
      <c r="AK60" s="6"/>
      <c r="AL60" s="22"/>
      <c r="AM60" s="22"/>
      <c r="AN60" s="6">
        <f>SUMIFS(LOOKUP!$E$2:$E$797,LOOKUP!$A$2:$A$797,'Scoring sheet'!$C60,LOOKUP!$B$2:$B$797,'Scoring sheet'!AK60,LOOKUP!$C$2:$C$797,'Scoring sheet'!AL60,LOOKUP!$D$2:$D$797,'Scoring sheet'!AM60)</f>
        <v>0</v>
      </c>
      <c r="AO60" s="24">
        <f t="shared" si="27"/>
        <v>0</v>
      </c>
      <c r="AP60" s="24">
        <f t="shared" si="76"/>
        <v>0</v>
      </c>
      <c r="AQ60" s="29" t="s">
        <v>77</v>
      </c>
      <c r="AR60" s="6"/>
      <c r="AS60" s="22"/>
      <c r="AT60" s="22"/>
      <c r="AU60" s="6">
        <f>SUMIFS(LOOKUP!$E$2:$E$797,LOOKUP!$A$2:$A$797,'Scoring sheet'!$C60,LOOKUP!$B$2:$B$797,'Scoring sheet'!AR60,LOOKUP!$C$2:$C$797,'Scoring sheet'!AS60,LOOKUP!$D$2:$D$797,'Scoring sheet'!AT60)</f>
        <v>0</v>
      </c>
      <c r="AV60" s="24">
        <f t="shared" si="28"/>
        <v>0</v>
      </c>
      <c r="AW60" s="24">
        <f t="shared" si="77"/>
        <v>0</v>
      </c>
      <c r="AX60" s="29" t="s">
        <v>77</v>
      </c>
      <c r="AY60" s="6"/>
      <c r="AZ60" s="22"/>
      <c r="BA60" s="22"/>
      <c r="BB60" s="6">
        <f>SUMIFS(LOOKUP!$E$2:$E$797,LOOKUP!$A$2:$A$797,'Scoring sheet'!$C60,LOOKUP!$B$2:$B$797,'Scoring sheet'!AY60,LOOKUP!$C$2:$C$797,'Scoring sheet'!AZ60,LOOKUP!$D$2:$D$797,'Scoring sheet'!BA60)</f>
        <v>0</v>
      </c>
      <c r="BC60" s="24">
        <f t="shared" si="29"/>
        <v>0</v>
      </c>
      <c r="BD60" s="24">
        <f t="shared" si="78"/>
        <v>0</v>
      </c>
      <c r="BE60" s="29" t="s">
        <v>77</v>
      </c>
      <c r="BF60" s="6"/>
      <c r="BG60" s="22"/>
      <c r="BH60" s="22"/>
      <c r="BI60" s="6">
        <f>SUMIFS(LOOKUP!$E$2:$E$797,LOOKUP!$A$2:$A$797,'Scoring sheet'!$C60,LOOKUP!$B$2:$B$797,'Scoring sheet'!BF60,LOOKUP!$C$2:$C$797,'Scoring sheet'!BG60,LOOKUP!$D$2:$D$797,'Scoring sheet'!BH60)</f>
        <v>0</v>
      </c>
      <c r="BJ60" s="24">
        <f t="shared" si="30"/>
        <v>0</v>
      </c>
      <c r="BK60" s="24">
        <f t="shared" si="79"/>
        <v>0</v>
      </c>
      <c r="BL60" s="29" t="s">
        <v>77</v>
      </c>
      <c r="BM60" s="6"/>
      <c r="BN60" s="22"/>
      <c r="BO60" s="22"/>
      <c r="BP60" s="6">
        <f>SUMIFS(LOOKUP!$E$2:$E$797,LOOKUP!$A$2:$A$797,'Scoring sheet'!$C60,LOOKUP!$B$2:$B$797,'Scoring sheet'!BM60,LOOKUP!$C$2:$C$797,'Scoring sheet'!BN60,LOOKUP!$D$2:$D$797,'Scoring sheet'!BO60)</f>
        <v>0</v>
      </c>
      <c r="BQ60" s="24">
        <f t="shared" si="31"/>
        <v>0</v>
      </c>
      <c r="BR60" s="24">
        <f t="shared" si="80"/>
        <v>0</v>
      </c>
      <c r="BS60" s="29" t="s">
        <v>77</v>
      </c>
      <c r="BT60" s="6"/>
      <c r="BU60" s="22"/>
      <c r="BV60" s="22"/>
      <c r="BW60" s="6">
        <f>SUMIFS(LOOKUP!$E$2:$E$797,LOOKUP!$A$2:$A$797,'Scoring sheet'!$C60,LOOKUP!$B$2:$B$797,'Scoring sheet'!BT60,LOOKUP!$C$2:$C$797,'Scoring sheet'!BU60,LOOKUP!$D$2:$D$797,'Scoring sheet'!BV60)</f>
        <v>0</v>
      </c>
      <c r="BX60" s="24">
        <f t="shared" si="32"/>
        <v>0</v>
      </c>
      <c r="BY60" s="24">
        <f t="shared" si="81"/>
        <v>0</v>
      </c>
      <c r="BZ60" s="29" t="s">
        <v>77</v>
      </c>
      <c r="CA60" s="6"/>
      <c r="CB60" s="22"/>
      <c r="CC60" s="22"/>
      <c r="CD60" s="6">
        <f>SUMIFS(LOOKUP!$E$2:$E$797,LOOKUP!$A$2:$A$797,'Scoring sheet'!$C60,LOOKUP!$B$2:$B$797,'Scoring sheet'!CA60,LOOKUP!$C$2:$C$797,'Scoring sheet'!CB60,LOOKUP!$D$2:$D$797,'Scoring sheet'!CC60)</f>
        <v>0</v>
      </c>
      <c r="CE60" s="24">
        <f t="shared" si="33"/>
        <v>0</v>
      </c>
      <c r="CF60" s="24">
        <f t="shared" si="82"/>
        <v>0</v>
      </c>
      <c r="CG60" s="29" t="s">
        <v>77</v>
      </c>
      <c r="CH60" s="6"/>
      <c r="CI60" s="22"/>
      <c r="CJ60" s="22"/>
      <c r="CK60" s="6">
        <f>SUMIFS(LOOKUP!$E$2:$E$797,LOOKUP!$A$2:$A$797,'Scoring sheet'!$C60,LOOKUP!$B$2:$B$797,'Scoring sheet'!CH60,LOOKUP!$C$2:$C$797,'Scoring sheet'!CI60,LOOKUP!$D$2:$D$797,'Scoring sheet'!CJ60)</f>
        <v>0</v>
      </c>
      <c r="CL60" s="24">
        <f t="shared" si="34"/>
        <v>0</v>
      </c>
      <c r="CM60" s="24">
        <f t="shared" si="83"/>
        <v>0</v>
      </c>
      <c r="CN60" s="29" t="s">
        <v>77</v>
      </c>
      <c r="CO60" s="6"/>
      <c r="CP60" s="22"/>
      <c r="CQ60" s="22"/>
      <c r="CR60" s="6">
        <f>SUMIFS(LOOKUP!$E$2:$E$797,LOOKUP!$A$2:$A$797,'Scoring sheet'!$C60,LOOKUP!$B$2:$B$797,'Scoring sheet'!CO60,LOOKUP!$C$2:$C$797,'Scoring sheet'!CP60,LOOKUP!$D$2:$D$797,'Scoring sheet'!CQ60)</f>
        <v>0</v>
      </c>
      <c r="CS60" s="24">
        <f t="shared" si="35"/>
        <v>0</v>
      </c>
      <c r="CT60" s="24">
        <f t="shared" si="84"/>
        <v>0</v>
      </c>
      <c r="CU60" s="29" t="s">
        <v>77</v>
      </c>
      <c r="CV60" s="6"/>
      <c r="CW60" s="22"/>
      <c r="CX60" s="22"/>
      <c r="CY60" s="6">
        <f>SUMIFS(LOOKUP!$E$2:$E$797,LOOKUP!$A$2:$A$797,'Scoring sheet'!$C60,LOOKUP!$B$2:$B$797,'Scoring sheet'!CV60,LOOKUP!$C$2:$C$797,'Scoring sheet'!CW60,LOOKUP!$D$2:$D$797,'Scoring sheet'!CX60)</f>
        <v>0</v>
      </c>
      <c r="CZ60" s="24">
        <f t="shared" si="36"/>
        <v>0</v>
      </c>
      <c r="DA60" s="24">
        <f t="shared" si="85"/>
        <v>0</v>
      </c>
      <c r="DB60" s="29" t="s">
        <v>77</v>
      </c>
      <c r="DC60" s="6"/>
      <c r="DD60" s="22"/>
      <c r="DE60" s="22"/>
      <c r="DF60" s="6">
        <f>SUMIFS(LOOKUP!$E$2:$E$797,LOOKUP!$A$2:$A$797,'Scoring sheet'!$C60,LOOKUP!$B$2:$B$797,'Scoring sheet'!DC60,LOOKUP!$C$2:$C$797,'Scoring sheet'!DD60,LOOKUP!$D$2:$D$797,'Scoring sheet'!DE60)</f>
        <v>0</v>
      </c>
      <c r="DG60" s="24">
        <f t="shared" si="37"/>
        <v>0</v>
      </c>
      <c r="DI60">
        <f t="shared" si="63"/>
        <v>0</v>
      </c>
      <c r="DJ60">
        <f t="shared" si="64"/>
        <v>0</v>
      </c>
      <c r="DK60">
        <f t="shared" si="65"/>
        <v>0</v>
      </c>
      <c r="DL60">
        <f t="shared" si="66"/>
        <v>0</v>
      </c>
      <c r="DM60">
        <f t="shared" si="67"/>
        <v>0</v>
      </c>
      <c r="DN60">
        <f t="shared" si="68"/>
        <v>0</v>
      </c>
      <c r="DO60">
        <f t="shared" si="69"/>
        <v>0</v>
      </c>
      <c r="DP60">
        <f t="shared" si="70"/>
        <v>0</v>
      </c>
      <c r="DQ60">
        <f t="shared" si="71"/>
        <v>0</v>
      </c>
      <c r="DR60">
        <f t="shared" si="38"/>
        <v>0</v>
      </c>
      <c r="DS60">
        <f t="shared" si="39"/>
        <v>0</v>
      </c>
      <c r="DT60">
        <f t="shared" si="40"/>
        <v>0</v>
      </c>
      <c r="DU60">
        <f t="shared" si="41"/>
        <v>0</v>
      </c>
      <c r="DV60">
        <f t="shared" si="42"/>
        <v>0</v>
      </c>
      <c r="DW60">
        <f t="shared" si="43"/>
        <v>0</v>
      </c>
      <c r="DY60">
        <f>SUM(LARGE(DI60:DR60,{1,2,3}))</f>
        <v>0</v>
      </c>
      <c r="DZ60">
        <f>SUM(LARGE(DI60:DR60,{1,2}))</f>
        <v>0</v>
      </c>
      <c r="EA60">
        <f>SUM(LARGE(DI60:DR60,{1}))</f>
        <v>0</v>
      </c>
      <c r="EB60">
        <f t="shared" si="44"/>
        <v>0</v>
      </c>
      <c r="EC60">
        <f t="shared" si="45"/>
        <v>0</v>
      </c>
      <c r="ED60">
        <f t="shared" si="46"/>
        <v>0</v>
      </c>
      <c r="EE60">
        <f>SUMIFS(LOOKUP!$G$2:$G$797,LOOKUP!$A$2:$A$797,'Scoring sheet'!$C60,LOOKUP!$E$2:$E$797,'Scoring sheet'!ED60)</f>
        <v>0</v>
      </c>
      <c r="EF60">
        <f>SUMIFS(LOOKUP!$B$2:$B$797,LOOKUP!$A$2:$A$797,'Scoring sheet'!$C60,LOOKUP!$E$2:$E$797,'Scoring sheet'!ED60)</f>
        <v>0</v>
      </c>
      <c r="EG60">
        <f>SUMIFS(LOOKUP!$C$2:$C$797,LOOKUP!$A$2:$A$797,'Scoring sheet'!$C60,LOOKUP!$E$2:$E$797,'Scoring sheet'!ED60)</f>
        <v>0</v>
      </c>
      <c r="EH60">
        <f>SUMIFS(LOOKUP!$F$2:$F$797,LOOKUP!$A$2:$A$797,'Scoring sheet'!$C60,LOOKUP!$E$2:$E$797,'Scoring sheet'!ED60)</f>
        <v>0</v>
      </c>
      <c r="EI60" t="e">
        <f>VLOOKUP(EH60,'Scoring points detail'!$H$222:$I$229,2,FALSE)</f>
        <v>#N/A</v>
      </c>
      <c r="EK60">
        <f t="shared" si="86"/>
        <v>0</v>
      </c>
    </row>
    <row r="61" spans="1:141" outlineLevel="1" x14ac:dyDescent="0.25">
      <c r="A61" t="s">
        <v>49</v>
      </c>
      <c r="D61" s="36"/>
      <c r="E61" s="36"/>
      <c r="F61" s="36"/>
      <c r="G61" s="37">
        <f>SUMIFS(LOOKUP!$E$2:$E$797,LOOKUP!$A$2:$A$797,'Scoring sheet'!$C61,LOOKUP!$B$2:$B$797,'Scoring sheet'!D61,LOOKUP!$C$2:$C$797,'Scoring sheet'!E61,LOOKUP!$D$2:$D$797,'Scoring sheet'!F61)</f>
        <v>0</v>
      </c>
      <c r="H61" s="29" t="s">
        <v>77</v>
      </c>
      <c r="I61" s="22"/>
      <c r="J61" s="22"/>
      <c r="K61" s="22"/>
      <c r="L61" s="6">
        <f>SUMIFS(LOOKUP!$E$2:$E$797,LOOKUP!$A$2:$A$797,'Scoring sheet'!$C61,LOOKUP!$B$2:$B$797,'Scoring sheet'!I61,LOOKUP!$C$2:$C$797,'Scoring sheet'!J61,LOOKUP!$D$2:$D$797,'Scoring sheet'!K61)</f>
        <v>0</v>
      </c>
      <c r="M61" s="24">
        <f t="shared" si="23"/>
        <v>0</v>
      </c>
      <c r="N61" s="24">
        <f t="shared" si="72"/>
        <v>0</v>
      </c>
      <c r="O61" s="29" t="s">
        <v>77</v>
      </c>
      <c r="P61" s="6"/>
      <c r="Q61" s="22"/>
      <c r="R61" s="22"/>
      <c r="S61" s="6">
        <f>SUMIFS(LOOKUP!$E$2:$E$797,LOOKUP!$A$2:$A$797,'Scoring sheet'!$C61,LOOKUP!$B$2:$B$797,'Scoring sheet'!P61,LOOKUP!$C$2:$C$797,'Scoring sheet'!Q61,LOOKUP!$D$2:$D$797,'Scoring sheet'!R61)</f>
        <v>0</v>
      </c>
      <c r="T61" s="24">
        <f t="shared" si="24"/>
        <v>0</v>
      </c>
      <c r="U61" s="24">
        <f t="shared" si="73"/>
        <v>0</v>
      </c>
      <c r="V61" s="29" t="s">
        <v>77</v>
      </c>
      <c r="W61" s="6"/>
      <c r="X61" s="22"/>
      <c r="Y61" s="22"/>
      <c r="Z61" s="6">
        <f>SUMIFS(LOOKUP!$E$2:$E$797,LOOKUP!$A$2:$A$797,'Scoring sheet'!$C61,LOOKUP!$B$2:$B$797,'Scoring sheet'!W61,LOOKUP!$C$2:$C$797,'Scoring sheet'!X61,LOOKUP!$D$2:$D$797,'Scoring sheet'!Y61)</f>
        <v>0</v>
      </c>
      <c r="AA61" s="24">
        <f t="shared" si="25"/>
        <v>0</v>
      </c>
      <c r="AB61" s="24">
        <f t="shared" si="74"/>
        <v>0</v>
      </c>
      <c r="AC61" s="29" t="s">
        <v>77</v>
      </c>
      <c r="AD61" s="6"/>
      <c r="AE61" s="22"/>
      <c r="AF61" s="22"/>
      <c r="AG61" s="6">
        <f>SUMIFS(LOOKUP!$E$2:$E$797,LOOKUP!$A$2:$A$797,'Scoring sheet'!$C61,LOOKUP!$B$2:$B$797,'Scoring sheet'!AD61,LOOKUP!$C$2:$C$797,'Scoring sheet'!AE61,LOOKUP!$D$2:$D$797,'Scoring sheet'!AF61)</f>
        <v>0</v>
      </c>
      <c r="AH61" s="24">
        <f t="shared" si="26"/>
        <v>0</v>
      </c>
      <c r="AI61" s="24">
        <f t="shared" si="75"/>
        <v>0</v>
      </c>
      <c r="AJ61" s="29" t="s">
        <v>77</v>
      </c>
      <c r="AK61" s="6"/>
      <c r="AL61" s="22"/>
      <c r="AM61" s="22"/>
      <c r="AN61" s="6">
        <f>SUMIFS(LOOKUP!$E$2:$E$797,LOOKUP!$A$2:$A$797,'Scoring sheet'!$C61,LOOKUP!$B$2:$B$797,'Scoring sheet'!AK61,LOOKUP!$C$2:$C$797,'Scoring sheet'!AL61,LOOKUP!$D$2:$D$797,'Scoring sheet'!AM61)</f>
        <v>0</v>
      </c>
      <c r="AO61" s="24">
        <f t="shared" si="27"/>
        <v>0</v>
      </c>
      <c r="AP61" s="24">
        <f t="shared" si="76"/>
        <v>0</v>
      </c>
      <c r="AQ61" s="29" t="s">
        <v>77</v>
      </c>
      <c r="AR61" s="6"/>
      <c r="AS61" s="22"/>
      <c r="AT61" s="22"/>
      <c r="AU61" s="6">
        <f>SUMIFS(LOOKUP!$E$2:$E$797,LOOKUP!$A$2:$A$797,'Scoring sheet'!$C61,LOOKUP!$B$2:$B$797,'Scoring sheet'!AR61,LOOKUP!$C$2:$C$797,'Scoring sheet'!AS61,LOOKUP!$D$2:$D$797,'Scoring sheet'!AT61)</f>
        <v>0</v>
      </c>
      <c r="AV61" s="24">
        <f t="shared" si="28"/>
        <v>0</v>
      </c>
      <c r="AW61" s="24">
        <f t="shared" si="77"/>
        <v>0</v>
      </c>
      <c r="AX61" s="29" t="s">
        <v>77</v>
      </c>
      <c r="AY61" s="6"/>
      <c r="AZ61" s="22"/>
      <c r="BA61" s="22"/>
      <c r="BB61" s="6">
        <f>SUMIFS(LOOKUP!$E$2:$E$797,LOOKUP!$A$2:$A$797,'Scoring sheet'!$C61,LOOKUP!$B$2:$B$797,'Scoring sheet'!AY61,LOOKUP!$C$2:$C$797,'Scoring sheet'!AZ61,LOOKUP!$D$2:$D$797,'Scoring sheet'!BA61)</f>
        <v>0</v>
      </c>
      <c r="BC61" s="24">
        <f t="shared" si="29"/>
        <v>0</v>
      </c>
      <c r="BD61" s="24">
        <f t="shared" si="78"/>
        <v>0</v>
      </c>
      <c r="BE61" s="29" t="s">
        <v>77</v>
      </c>
      <c r="BF61" s="6"/>
      <c r="BG61" s="22"/>
      <c r="BH61" s="22"/>
      <c r="BI61" s="6">
        <f>SUMIFS(LOOKUP!$E$2:$E$797,LOOKUP!$A$2:$A$797,'Scoring sheet'!$C61,LOOKUP!$B$2:$B$797,'Scoring sheet'!BF61,LOOKUP!$C$2:$C$797,'Scoring sheet'!BG61,LOOKUP!$D$2:$D$797,'Scoring sheet'!BH61)</f>
        <v>0</v>
      </c>
      <c r="BJ61" s="24">
        <f t="shared" si="30"/>
        <v>0</v>
      </c>
      <c r="BK61" s="24">
        <f t="shared" si="79"/>
        <v>0</v>
      </c>
      <c r="BL61" s="29" t="s">
        <v>77</v>
      </c>
      <c r="BM61" s="6"/>
      <c r="BN61" s="22"/>
      <c r="BO61" s="22"/>
      <c r="BP61" s="6">
        <f>SUMIFS(LOOKUP!$E$2:$E$797,LOOKUP!$A$2:$A$797,'Scoring sheet'!$C61,LOOKUP!$B$2:$B$797,'Scoring sheet'!BM61,LOOKUP!$C$2:$C$797,'Scoring sheet'!BN61,LOOKUP!$D$2:$D$797,'Scoring sheet'!BO61)</f>
        <v>0</v>
      </c>
      <c r="BQ61" s="24">
        <f t="shared" si="31"/>
        <v>0</v>
      </c>
      <c r="BR61" s="24">
        <f t="shared" si="80"/>
        <v>0</v>
      </c>
      <c r="BS61" s="29" t="s">
        <v>77</v>
      </c>
      <c r="BT61" s="6"/>
      <c r="BU61" s="22"/>
      <c r="BV61" s="22"/>
      <c r="BW61" s="6">
        <f>SUMIFS(LOOKUP!$E$2:$E$797,LOOKUP!$A$2:$A$797,'Scoring sheet'!$C61,LOOKUP!$B$2:$B$797,'Scoring sheet'!BT61,LOOKUP!$C$2:$C$797,'Scoring sheet'!BU61,LOOKUP!$D$2:$D$797,'Scoring sheet'!BV61)</f>
        <v>0</v>
      </c>
      <c r="BX61" s="24">
        <f t="shared" si="32"/>
        <v>0</v>
      </c>
      <c r="BY61" s="24">
        <f t="shared" si="81"/>
        <v>0</v>
      </c>
      <c r="BZ61" s="29" t="s">
        <v>77</v>
      </c>
      <c r="CA61" s="6"/>
      <c r="CB61" s="22"/>
      <c r="CC61" s="22"/>
      <c r="CD61" s="6">
        <f>SUMIFS(LOOKUP!$E$2:$E$797,LOOKUP!$A$2:$A$797,'Scoring sheet'!$C61,LOOKUP!$B$2:$B$797,'Scoring sheet'!CA61,LOOKUP!$C$2:$C$797,'Scoring sheet'!CB61,LOOKUP!$D$2:$D$797,'Scoring sheet'!CC61)</f>
        <v>0</v>
      </c>
      <c r="CE61" s="24">
        <f t="shared" si="33"/>
        <v>0</v>
      </c>
      <c r="CF61" s="24">
        <f t="shared" si="82"/>
        <v>0</v>
      </c>
      <c r="CG61" s="29" t="s">
        <v>77</v>
      </c>
      <c r="CH61" s="6"/>
      <c r="CI61" s="22"/>
      <c r="CJ61" s="22"/>
      <c r="CK61" s="6">
        <f>SUMIFS(LOOKUP!$E$2:$E$797,LOOKUP!$A$2:$A$797,'Scoring sheet'!$C61,LOOKUP!$B$2:$B$797,'Scoring sheet'!CH61,LOOKUP!$C$2:$C$797,'Scoring sheet'!CI61,LOOKUP!$D$2:$D$797,'Scoring sheet'!CJ61)</f>
        <v>0</v>
      </c>
      <c r="CL61" s="24">
        <f t="shared" si="34"/>
        <v>0</v>
      </c>
      <c r="CM61" s="24">
        <f t="shared" si="83"/>
        <v>0</v>
      </c>
      <c r="CN61" s="29" t="s">
        <v>77</v>
      </c>
      <c r="CO61" s="6"/>
      <c r="CP61" s="22"/>
      <c r="CQ61" s="22"/>
      <c r="CR61" s="6">
        <f>SUMIFS(LOOKUP!$E$2:$E$797,LOOKUP!$A$2:$A$797,'Scoring sheet'!$C61,LOOKUP!$B$2:$B$797,'Scoring sheet'!CO61,LOOKUP!$C$2:$C$797,'Scoring sheet'!CP61,LOOKUP!$D$2:$D$797,'Scoring sheet'!CQ61)</f>
        <v>0</v>
      </c>
      <c r="CS61" s="24">
        <f t="shared" si="35"/>
        <v>0</v>
      </c>
      <c r="CT61" s="24">
        <f t="shared" si="84"/>
        <v>0</v>
      </c>
      <c r="CU61" s="29" t="s">
        <v>77</v>
      </c>
      <c r="CV61" s="6"/>
      <c r="CW61" s="22"/>
      <c r="CX61" s="22"/>
      <c r="CY61" s="6">
        <f>SUMIFS(LOOKUP!$E$2:$E$797,LOOKUP!$A$2:$A$797,'Scoring sheet'!$C61,LOOKUP!$B$2:$B$797,'Scoring sheet'!CV61,LOOKUP!$C$2:$C$797,'Scoring sheet'!CW61,LOOKUP!$D$2:$D$797,'Scoring sheet'!CX61)</f>
        <v>0</v>
      </c>
      <c r="CZ61" s="24">
        <f t="shared" si="36"/>
        <v>0</v>
      </c>
      <c r="DA61" s="24">
        <f t="shared" si="85"/>
        <v>0</v>
      </c>
      <c r="DB61" s="29" t="s">
        <v>77</v>
      </c>
      <c r="DC61" s="6"/>
      <c r="DD61" s="22"/>
      <c r="DE61" s="22"/>
      <c r="DF61" s="6">
        <f>SUMIFS(LOOKUP!$E$2:$E$797,LOOKUP!$A$2:$A$797,'Scoring sheet'!$C61,LOOKUP!$B$2:$B$797,'Scoring sheet'!DC61,LOOKUP!$C$2:$C$797,'Scoring sheet'!DD61,LOOKUP!$D$2:$D$797,'Scoring sheet'!DE61)</f>
        <v>0</v>
      </c>
      <c r="DG61" s="24">
        <f t="shared" si="37"/>
        <v>0</v>
      </c>
      <c r="DI61">
        <f t="shared" si="63"/>
        <v>0</v>
      </c>
      <c r="DJ61">
        <f t="shared" si="64"/>
        <v>0</v>
      </c>
      <c r="DK61">
        <f t="shared" si="65"/>
        <v>0</v>
      </c>
      <c r="DL61">
        <f t="shared" si="66"/>
        <v>0</v>
      </c>
      <c r="DM61">
        <f t="shared" si="67"/>
        <v>0</v>
      </c>
      <c r="DN61">
        <f t="shared" si="68"/>
        <v>0</v>
      </c>
      <c r="DO61">
        <f t="shared" si="69"/>
        <v>0</v>
      </c>
      <c r="DP61">
        <f t="shared" si="70"/>
        <v>0</v>
      </c>
      <c r="DQ61">
        <f t="shared" si="71"/>
        <v>0</v>
      </c>
      <c r="DR61">
        <f t="shared" si="38"/>
        <v>0</v>
      </c>
      <c r="DS61">
        <f t="shared" si="39"/>
        <v>0</v>
      </c>
      <c r="DT61">
        <f t="shared" si="40"/>
        <v>0</v>
      </c>
      <c r="DU61">
        <f t="shared" si="41"/>
        <v>0</v>
      </c>
      <c r="DV61">
        <f t="shared" si="42"/>
        <v>0</v>
      </c>
      <c r="DW61">
        <f t="shared" si="43"/>
        <v>0</v>
      </c>
      <c r="DY61">
        <f>SUM(LARGE(DI61:DR61,{1,2,3}))</f>
        <v>0</v>
      </c>
      <c r="DZ61">
        <f>SUM(LARGE(DI61:DR61,{1,2}))</f>
        <v>0</v>
      </c>
      <c r="EA61">
        <f>SUM(LARGE(DI61:DR61,{1}))</f>
        <v>0</v>
      </c>
      <c r="EB61">
        <f t="shared" si="44"/>
        <v>0</v>
      </c>
      <c r="EC61">
        <f t="shared" si="45"/>
        <v>0</v>
      </c>
      <c r="ED61">
        <f t="shared" si="46"/>
        <v>0</v>
      </c>
      <c r="EE61">
        <f>SUMIFS(LOOKUP!$G$2:$G$797,LOOKUP!$A$2:$A$797,'Scoring sheet'!$C61,LOOKUP!$E$2:$E$797,'Scoring sheet'!ED61)</f>
        <v>0</v>
      </c>
      <c r="EF61">
        <f>SUMIFS(LOOKUP!$B$2:$B$797,LOOKUP!$A$2:$A$797,'Scoring sheet'!$C61,LOOKUP!$E$2:$E$797,'Scoring sheet'!ED61)</f>
        <v>0</v>
      </c>
      <c r="EG61">
        <f>SUMIFS(LOOKUP!$C$2:$C$797,LOOKUP!$A$2:$A$797,'Scoring sheet'!$C61,LOOKUP!$E$2:$E$797,'Scoring sheet'!ED61)</f>
        <v>0</v>
      </c>
      <c r="EH61">
        <f>SUMIFS(LOOKUP!$F$2:$F$797,LOOKUP!$A$2:$A$797,'Scoring sheet'!$C61,LOOKUP!$E$2:$E$797,'Scoring sheet'!ED61)</f>
        <v>0</v>
      </c>
      <c r="EI61" t="e">
        <f>VLOOKUP(EH61,'Scoring points detail'!$H$222:$I$229,2,FALSE)</f>
        <v>#N/A</v>
      </c>
      <c r="EK61">
        <f t="shared" si="86"/>
        <v>0</v>
      </c>
    </row>
    <row r="62" spans="1:141" outlineLevel="1" x14ac:dyDescent="0.25">
      <c r="A62" t="s">
        <v>122</v>
      </c>
      <c r="D62" s="36"/>
      <c r="E62" s="36"/>
      <c r="F62" s="36"/>
      <c r="G62" s="37">
        <f>SUMIFS(LOOKUP!$E$2:$E$797,LOOKUP!$A$2:$A$797,'Scoring sheet'!$C62,LOOKUP!$B$2:$B$797,'Scoring sheet'!D62,LOOKUP!$C$2:$C$797,'Scoring sheet'!E62,LOOKUP!$D$2:$D$797,'Scoring sheet'!F62)</f>
        <v>0</v>
      </c>
      <c r="H62" s="29" t="s">
        <v>77</v>
      </c>
      <c r="I62" s="22"/>
      <c r="J62" s="22"/>
      <c r="K62" s="22"/>
      <c r="L62" s="6">
        <f>SUMIFS(LOOKUP!$E$2:$E$797,LOOKUP!$A$2:$A$797,'Scoring sheet'!$C62,LOOKUP!$B$2:$B$797,'Scoring sheet'!I62,LOOKUP!$C$2:$C$797,'Scoring sheet'!J62,LOOKUP!$D$2:$D$797,'Scoring sheet'!K62)</f>
        <v>0</v>
      </c>
      <c r="M62" s="24">
        <f t="shared" si="23"/>
        <v>0</v>
      </c>
      <c r="N62" s="24">
        <f t="shared" si="72"/>
        <v>0</v>
      </c>
      <c r="O62" s="29" t="s">
        <v>77</v>
      </c>
      <c r="P62" s="6"/>
      <c r="Q62" s="22"/>
      <c r="R62" s="22"/>
      <c r="S62" s="6">
        <f>SUMIFS(LOOKUP!$E$2:$E$797,LOOKUP!$A$2:$A$797,'Scoring sheet'!$C62,LOOKUP!$B$2:$B$797,'Scoring sheet'!P62,LOOKUP!$C$2:$C$797,'Scoring sheet'!Q62,LOOKUP!$D$2:$D$797,'Scoring sheet'!R62)</f>
        <v>0</v>
      </c>
      <c r="T62" s="24">
        <f t="shared" si="24"/>
        <v>0</v>
      </c>
      <c r="U62" s="24">
        <f t="shared" si="73"/>
        <v>0</v>
      </c>
      <c r="V62" s="29" t="s">
        <v>77</v>
      </c>
      <c r="W62" s="6"/>
      <c r="X62" s="22"/>
      <c r="Y62" s="22"/>
      <c r="Z62" s="6">
        <f>SUMIFS(LOOKUP!$E$2:$E$797,LOOKUP!$A$2:$A$797,'Scoring sheet'!$C62,LOOKUP!$B$2:$B$797,'Scoring sheet'!W62,LOOKUP!$C$2:$C$797,'Scoring sheet'!X62,LOOKUP!$D$2:$D$797,'Scoring sheet'!Y62)</f>
        <v>0</v>
      </c>
      <c r="AA62" s="24">
        <f t="shared" si="25"/>
        <v>0</v>
      </c>
      <c r="AB62" s="24">
        <f t="shared" si="74"/>
        <v>0</v>
      </c>
      <c r="AC62" s="29" t="s">
        <v>77</v>
      </c>
      <c r="AD62" s="6"/>
      <c r="AE62" s="22"/>
      <c r="AF62" s="22"/>
      <c r="AG62" s="6">
        <f>SUMIFS(LOOKUP!$E$2:$E$797,LOOKUP!$A$2:$A$797,'Scoring sheet'!$C62,LOOKUP!$B$2:$B$797,'Scoring sheet'!AD62,LOOKUP!$C$2:$C$797,'Scoring sheet'!AE62,LOOKUP!$D$2:$D$797,'Scoring sheet'!AF62)</f>
        <v>0</v>
      </c>
      <c r="AH62" s="24">
        <f t="shared" si="26"/>
        <v>0</v>
      </c>
      <c r="AI62" s="24">
        <f t="shared" si="75"/>
        <v>0</v>
      </c>
      <c r="AJ62" s="29" t="s">
        <v>77</v>
      </c>
      <c r="AK62" s="6"/>
      <c r="AL62" s="22"/>
      <c r="AM62" s="22"/>
      <c r="AN62" s="6">
        <f>SUMIFS(LOOKUP!$E$2:$E$797,LOOKUP!$A$2:$A$797,'Scoring sheet'!$C62,LOOKUP!$B$2:$B$797,'Scoring sheet'!AK62,LOOKUP!$C$2:$C$797,'Scoring sheet'!AL62,LOOKUP!$D$2:$D$797,'Scoring sheet'!AM62)</f>
        <v>0</v>
      </c>
      <c r="AO62" s="24">
        <f t="shared" si="27"/>
        <v>0</v>
      </c>
      <c r="AP62" s="24">
        <f t="shared" si="76"/>
        <v>0</v>
      </c>
      <c r="AQ62" s="29" t="s">
        <v>77</v>
      </c>
      <c r="AR62" s="6"/>
      <c r="AS62" s="22"/>
      <c r="AT62" s="22"/>
      <c r="AU62" s="6">
        <f>SUMIFS(LOOKUP!$E$2:$E$797,LOOKUP!$A$2:$A$797,'Scoring sheet'!$C62,LOOKUP!$B$2:$B$797,'Scoring sheet'!AR62,LOOKUP!$C$2:$C$797,'Scoring sheet'!AS62,LOOKUP!$D$2:$D$797,'Scoring sheet'!AT62)</f>
        <v>0</v>
      </c>
      <c r="AV62" s="24">
        <f t="shared" si="28"/>
        <v>0</v>
      </c>
      <c r="AW62" s="24">
        <f t="shared" si="77"/>
        <v>0</v>
      </c>
      <c r="AX62" s="29" t="s">
        <v>77</v>
      </c>
      <c r="AY62" s="6"/>
      <c r="AZ62" s="22"/>
      <c r="BA62" s="22"/>
      <c r="BB62" s="6">
        <f>SUMIFS(LOOKUP!$E$2:$E$797,LOOKUP!$A$2:$A$797,'Scoring sheet'!$C62,LOOKUP!$B$2:$B$797,'Scoring sheet'!AY62,LOOKUP!$C$2:$C$797,'Scoring sheet'!AZ62,LOOKUP!$D$2:$D$797,'Scoring sheet'!BA62)</f>
        <v>0</v>
      </c>
      <c r="BC62" s="24">
        <f t="shared" si="29"/>
        <v>0</v>
      </c>
      <c r="BD62" s="24">
        <f t="shared" si="78"/>
        <v>0</v>
      </c>
      <c r="BE62" s="29" t="s">
        <v>77</v>
      </c>
      <c r="BF62" s="6"/>
      <c r="BG62" s="22"/>
      <c r="BH62" s="22"/>
      <c r="BI62" s="6">
        <f>SUMIFS(LOOKUP!$E$2:$E$797,LOOKUP!$A$2:$A$797,'Scoring sheet'!$C62,LOOKUP!$B$2:$B$797,'Scoring sheet'!BF62,LOOKUP!$C$2:$C$797,'Scoring sheet'!BG62,LOOKUP!$D$2:$D$797,'Scoring sheet'!BH62)</f>
        <v>0</v>
      </c>
      <c r="BJ62" s="24">
        <f t="shared" si="30"/>
        <v>0</v>
      </c>
      <c r="BK62" s="24">
        <f t="shared" si="79"/>
        <v>0</v>
      </c>
      <c r="BL62" s="29" t="s">
        <v>77</v>
      </c>
      <c r="BM62" s="6"/>
      <c r="BN62" s="22"/>
      <c r="BO62" s="22"/>
      <c r="BP62" s="6">
        <f>SUMIFS(LOOKUP!$E$2:$E$797,LOOKUP!$A$2:$A$797,'Scoring sheet'!$C62,LOOKUP!$B$2:$B$797,'Scoring sheet'!BM62,LOOKUP!$C$2:$C$797,'Scoring sheet'!BN62,LOOKUP!$D$2:$D$797,'Scoring sheet'!BO62)</f>
        <v>0</v>
      </c>
      <c r="BQ62" s="24">
        <f t="shared" si="31"/>
        <v>0</v>
      </c>
      <c r="BR62" s="24">
        <f t="shared" si="80"/>
        <v>0</v>
      </c>
      <c r="BS62" s="29" t="s">
        <v>77</v>
      </c>
      <c r="BT62" s="6"/>
      <c r="BU62" s="22"/>
      <c r="BV62" s="22"/>
      <c r="BW62" s="6">
        <f>SUMIFS(LOOKUP!$E$2:$E$797,LOOKUP!$A$2:$A$797,'Scoring sheet'!$C62,LOOKUP!$B$2:$B$797,'Scoring sheet'!BT62,LOOKUP!$C$2:$C$797,'Scoring sheet'!BU62,LOOKUP!$D$2:$D$797,'Scoring sheet'!BV62)</f>
        <v>0</v>
      </c>
      <c r="BX62" s="24">
        <f t="shared" si="32"/>
        <v>0</v>
      </c>
      <c r="BY62" s="24">
        <f t="shared" si="81"/>
        <v>0</v>
      </c>
      <c r="BZ62" s="29" t="s">
        <v>77</v>
      </c>
      <c r="CA62" s="6"/>
      <c r="CB62" s="22"/>
      <c r="CC62" s="22"/>
      <c r="CD62" s="6">
        <f>SUMIFS(LOOKUP!$E$2:$E$797,LOOKUP!$A$2:$A$797,'Scoring sheet'!$C62,LOOKUP!$B$2:$B$797,'Scoring sheet'!CA62,LOOKUP!$C$2:$C$797,'Scoring sheet'!CB62,LOOKUP!$D$2:$D$797,'Scoring sheet'!CC62)</f>
        <v>0</v>
      </c>
      <c r="CE62" s="24">
        <f t="shared" si="33"/>
        <v>0</v>
      </c>
      <c r="CF62" s="24">
        <f t="shared" si="82"/>
        <v>0</v>
      </c>
      <c r="CG62" s="29" t="s">
        <v>77</v>
      </c>
      <c r="CH62" s="6"/>
      <c r="CI62" s="22"/>
      <c r="CJ62" s="22"/>
      <c r="CK62" s="6">
        <f>SUMIFS(LOOKUP!$E$2:$E$797,LOOKUP!$A$2:$A$797,'Scoring sheet'!$C62,LOOKUP!$B$2:$B$797,'Scoring sheet'!CH62,LOOKUP!$C$2:$C$797,'Scoring sheet'!CI62,LOOKUP!$D$2:$D$797,'Scoring sheet'!CJ62)</f>
        <v>0</v>
      </c>
      <c r="CL62" s="24">
        <f t="shared" si="34"/>
        <v>0</v>
      </c>
      <c r="CM62" s="24">
        <f t="shared" si="83"/>
        <v>0</v>
      </c>
      <c r="CN62" s="29" t="s">
        <v>77</v>
      </c>
      <c r="CO62" s="6"/>
      <c r="CP62" s="22"/>
      <c r="CQ62" s="22"/>
      <c r="CR62" s="6">
        <f>SUMIFS(LOOKUP!$E$2:$E$797,LOOKUP!$A$2:$A$797,'Scoring sheet'!$C62,LOOKUP!$B$2:$B$797,'Scoring sheet'!CO62,LOOKUP!$C$2:$C$797,'Scoring sheet'!CP62,LOOKUP!$D$2:$D$797,'Scoring sheet'!CQ62)</f>
        <v>0</v>
      </c>
      <c r="CS62" s="24">
        <f t="shared" si="35"/>
        <v>0</v>
      </c>
      <c r="CT62" s="24">
        <f t="shared" si="84"/>
        <v>0</v>
      </c>
      <c r="CU62" s="29" t="s">
        <v>77</v>
      </c>
      <c r="CV62" s="6"/>
      <c r="CW62" s="22"/>
      <c r="CX62" s="22"/>
      <c r="CY62" s="6">
        <f>SUMIFS(LOOKUP!$E$2:$E$797,LOOKUP!$A$2:$A$797,'Scoring sheet'!$C62,LOOKUP!$B$2:$B$797,'Scoring sheet'!CV62,LOOKUP!$C$2:$C$797,'Scoring sheet'!CW62,LOOKUP!$D$2:$D$797,'Scoring sheet'!CX62)</f>
        <v>0</v>
      </c>
      <c r="CZ62" s="24">
        <f t="shared" si="36"/>
        <v>0</v>
      </c>
      <c r="DA62" s="24">
        <f t="shared" si="85"/>
        <v>0</v>
      </c>
      <c r="DB62" s="29" t="s">
        <v>77</v>
      </c>
      <c r="DC62" s="6"/>
      <c r="DD62" s="22"/>
      <c r="DE62" s="22"/>
      <c r="DF62" s="6">
        <f>SUMIFS(LOOKUP!$E$2:$E$797,LOOKUP!$A$2:$A$797,'Scoring sheet'!$C62,LOOKUP!$B$2:$B$797,'Scoring sheet'!DC62,LOOKUP!$C$2:$C$797,'Scoring sheet'!DD62,LOOKUP!$D$2:$D$797,'Scoring sheet'!DE62)</f>
        <v>0</v>
      </c>
      <c r="DG62" s="24">
        <f t="shared" si="37"/>
        <v>0</v>
      </c>
      <c r="DI62">
        <f t="shared" si="63"/>
        <v>0</v>
      </c>
      <c r="DJ62">
        <f t="shared" si="64"/>
        <v>0</v>
      </c>
      <c r="DK62">
        <f t="shared" si="65"/>
        <v>0</v>
      </c>
      <c r="DL62">
        <f t="shared" si="66"/>
        <v>0</v>
      </c>
      <c r="DM62">
        <f t="shared" si="67"/>
        <v>0</v>
      </c>
      <c r="DN62">
        <f t="shared" si="68"/>
        <v>0</v>
      </c>
      <c r="DO62">
        <f t="shared" si="69"/>
        <v>0</v>
      </c>
      <c r="DP62">
        <f t="shared" si="70"/>
        <v>0</v>
      </c>
      <c r="DQ62">
        <f t="shared" si="71"/>
        <v>0</v>
      </c>
      <c r="DR62">
        <f t="shared" si="38"/>
        <v>0</v>
      </c>
      <c r="DS62">
        <f t="shared" si="39"/>
        <v>0</v>
      </c>
      <c r="DT62">
        <f t="shared" si="40"/>
        <v>0</v>
      </c>
      <c r="DU62">
        <f t="shared" si="41"/>
        <v>0</v>
      </c>
      <c r="DV62">
        <f t="shared" si="42"/>
        <v>0</v>
      </c>
      <c r="DW62">
        <f t="shared" si="43"/>
        <v>0</v>
      </c>
      <c r="DY62">
        <f>SUM(LARGE(DI62:DR62,{1,2,3}))</f>
        <v>0</v>
      </c>
      <c r="DZ62">
        <f>SUM(LARGE(DI62:DR62,{1,2}))</f>
        <v>0</v>
      </c>
      <c r="EA62">
        <f>SUM(LARGE(DI62:DR62,{1}))</f>
        <v>0</v>
      </c>
      <c r="EB62">
        <f t="shared" si="44"/>
        <v>0</v>
      </c>
      <c r="EC62">
        <f t="shared" si="45"/>
        <v>0</v>
      </c>
      <c r="ED62">
        <f t="shared" si="46"/>
        <v>0</v>
      </c>
      <c r="EE62">
        <f>SUMIFS(LOOKUP!$G$2:$G$797,LOOKUP!$A$2:$A$797,'Scoring sheet'!$C62,LOOKUP!$E$2:$E$797,'Scoring sheet'!ED62)</f>
        <v>0</v>
      </c>
      <c r="EF62">
        <f>SUMIFS(LOOKUP!$B$2:$B$797,LOOKUP!$A$2:$A$797,'Scoring sheet'!$C62,LOOKUP!$E$2:$E$797,'Scoring sheet'!ED62)</f>
        <v>0</v>
      </c>
      <c r="EG62">
        <f>SUMIFS(LOOKUP!$C$2:$C$797,LOOKUP!$A$2:$A$797,'Scoring sheet'!$C62,LOOKUP!$E$2:$E$797,'Scoring sheet'!ED62)</f>
        <v>0</v>
      </c>
      <c r="EH62">
        <f>SUMIFS(LOOKUP!$F$2:$F$797,LOOKUP!$A$2:$A$797,'Scoring sheet'!$C62,LOOKUP!$E$2:$E$797,'Scoring sheet'!ED62)</f>
        <v>0</v>
      </c>
      <c r="EI62" t="e">
        <f>VLOOKUP(EH62,'Scoring points detail'!$H$222:$I$229,2,FALSE)</f>
        <v>#N/A</v>
      </c>
      <c r="EK62">
        <f t="shared" si="86"/>
        <v>0</v>
      </c>
    </row>
    <row r="63" spans="1:141" outlineLevel="1" x14ac:dyDescent="0.25">
      <c r="A63" t="s">
        <v>123</v>
      </c>
      <c r="D63" s="36"/>
      <c r="E63" s="36"/>
      <c r="F63" s="36"/>
      <c r="G63" s="37">
        <f>SUMIFS(LOOKUP!$E$2:$E$797,LOOKUP!$A$2:$A$797,'Scoring sheet'!$C63,LOOKUP!$B$2:$B$797,'Scoring sheet'!D63,LOOKUP!$C$2:$C$797,'Scoring sheet'!E63,LOOKUP!$D$2:$D$797,'Scoring sheet'!F63)</f>
        <v>0</v>
      </c>
      <c r="H63" s="29" t="s">
        <v>77</v>
      </c>
      <c r="I63" s="22"/>
      <c r="J63" s="22"/>
      <c r="K63" s="22"/>
      <c r="L63" s="6">
        <f>SUMIFS(LOOKUP!$E$2:$E$797,LOOKUP!$A$2:$A$797,'Scoring sheet'!$C63,LOOKUP!$B$2:$B$797,'Scoring sheet'!I63,LOOKUP!$C$2:$C$797,'Scoring sheet'!J63,LOOKUP!$D$2:$D$797,'Scoring sheet'!K63)</f>
        <v>0</v>
      </c>
      <c r="M63" s="24">
        <f t="shared" si="23"/>
        <v>0</v>
      </c>
      <c r="N63" s="24">
        <f t="shared" si="72"/>
        <v>0</v>
      </c>
      <c r="O63" s="29" t="s">
        <v>77</v>
      </c>
      <c r="P63" s="6"/>
      <c r="Q63" s="22"/>
      <c r="R63" s="22"/>
      <c r="S63" s="6">
        <f>SUMIFS(LOOKUP!$E$2:$E$797,LOOKUP!$A$2:$A$797,'Scoring sheet'!$C63,LOOKUP!$B$2:$B$797,'Scoring sheet'!P63,LOOKUP!$C$2:$C$797,'Scoring sheet'!Q63,LOOKUP!$D$2:$D$797,'Scoring sheet'!R63)</f>
        <v>0</v>
      </c>
      <c r="T63" s="24">
        <f t="shared" si="24"/>
        <v>0</v>
      </c>
      <c r="U63" s="24">
        <f t="shared" si="73"/>
        <v>0</v>
      </c>
      <c r="V63" s="29" t="s">
        <v>77</v>
      </c>
      <c r="W63" s="6"/>
      <c r="X63" s="22"/>
      <c r="Y63" s="22"/>
      <c r="Z63" s="6">
        <f>SUMIFS(LOOKUP!$E$2:$E$797,LOOKUP!$A$2:$A$797,'Scoring sheet'!$C63,LOOKUP!$B$2:$B$797,'Scoring sheet'!W63,LOOKUP!$C$2:$C$797,'Scoring sheet'!X63,LOOKUP!$D$2:$D$797,'Scoring sheet'!Y63)</f>
        <v>0</v>
      </c>
      <c r="AA63" s="24">
        <f t="shared" si="25"/>
        <v>0</v>
      </c>
      <c r="AB63" s="24">
        <f t="shared" si="74"/>
        <v>0</v>
      </c>
      <c r="AC63" s="29" t="s">
        <v>77</v>
      </c>
      <c r="AD63" s="6"/>
      <c r="AE63" s="22"/>
      <c r="AF63" s="22"/>
      <c r="AG63" s="6">
        <f>SUMIFS(LOOKUP!$E$2:$E$797,LOOKUP!$A$2:$A$797,'Scoring sheet'!$C63,LOOKUP!$B$2:$B$797,'Scoring sheet'!AD63,LOOKUP!$C$2:$C$797,'Scoring sheet'!AE63,LOOKUP!$D$2:$D$797,'Scoring sheet'!AF63)</f>
        <v>0</v>
      </c>
      <c r="AH63" s="24">
        <f t="shared" si="26"/>
        <v>0</v>
      </c>
      <c r="AI63" s="24">
        <f t="shared" si="75"/>
        <v>0</v>
      </c>
      <c r="AJ63" s="29" t="s">
        <v>77</v>
      </c>
      <c r="AK63" s="6"/>
      <c r="AL63" s="22"/>
      <c r="AM63" s="22"/>
      <c r="AN63" s="6">
        <f>SUMIFS(LOOKUP!$E$2:$E$797,LOOKUP!$A$2:$A$797,'Scoring sheet'!$C63,LOOKUP!$B$2:$B$797,'Scoring sheet'!AK63,LOOKUP!$C$2:$C$797,'Scoring sheet'!AL63,LOOKUP!$D$2:$D$797,'Scoring sheet'!AM63)</f>
        <v>0</v>
      </c>
      <c r="AO63" s="24">
        <f t="shared" si="27"/>
        <v>0</v>
      </c>
      <c r="AP63" s="24">
        <f t="shared" si="76"/>
        <v>0</v>
      </c>
      <c r="AQ63" s="29" t="s">
        <v>77</v>
      </c>
      <c r="AR63" s="6"/>
      <c r="AS63" s="22"/>
      <c r="AT63" s="22"/>
      <c r="AU63" s="6">
        <f>SUMIFS(LOOKUP!$E$2:$E$797,LOOKUP!$A$2:$A$797,'Scoring sheet'!$C63,LOOKUP!$B$2:$B$797,'Scoring sheet'!AR63,LOOKUP!$C$2:$C$797,'Scoring sheet'!AS63,LOOKUP!$D$2:$D$797,'Scoring sheet'!AT63)</f>
        <v>0</v>
      </c>
      <c r="AV63" s="24">
        <f t="shared" si="28"/>
        <v>0</v>
      </c>
      <c r="AW63" s="24">
        <f t="shared" si="77"/>
        <v>0</v>
      </c>
      <c r="AX63" s="29" t="s">
        <v>77</v>
      </c>
      <c r="AY63" s="6"/>
      <c r="AZ63" s="22"/>
      <c r="BA63" s="22"/>
      <c r="BB63" s="6">
        <f>SUMIFS(LOOKUP!$E$2:$E$797,LOOKUP!$A$2:$A$797,'Scoring sheet'!$C63,LOOKUP!$B$2:$B$797,'Scoring sheet'!AY63,LOOKUP!$C$2:$C$797,'Scoring sheet'!AZ63,LOOKUP!$D$2:$D$797,'Scoring sheet'!BA63)</f>
        <v>0</v>
      </c>
      <c r="BC63" s="24">
        <f t="shared" si="29"/>
        <v>0</v>
      </c>
      <c r="BD63" s="24">
        <f t="shared" si="78"/>
        <v>0</v>
      </c>
      <c r="BE63" s="29" t="s">
        <v>77</v>
      </c>
      <c r="BF63" s="6"/>
      <c r="BG63" s="22"/>
      <c r="BH63" s="22"/>
      <c r="BI63" s="6">
        <f>SUMIFS(LOOKUP!$E$2:$E$797,LOOKUP!$A$2:$A$797,'Scoring sheet'!$C63,LOOKUP!$B$2:$B$797,'Scoring sheet'!BF63,LOOKUP!$C$2:$C$797,'Scoring sheet'!BG63,LOOKUP!$D$2:$D$797,'Scoring sheet'!BH63)</f>
        <v>0</v>
      </c>
      <c r="BJ63" s="24">
        <f t="shared" si="30"/>
        <v>0</v>
      </c>
      <c r="BK63" s="24">
        <f t="shared" si="79"/>
        <v>0</v>
      </c>
      <c r="BL63" s="29" t="s">
        <v>77</v>
      </c>
      <c r="BM63" s="6"/>
      <c r="BN63" s="22"/>
      <c r="BO63" s="22"/>
      <c r="BP63" s="6">
        <f>SUMIFS(LOOKUP!$E$2:$E$797,LOOKUP!$A$2:$A$797,'Scoring sheet'!$C63,LOOKUP!$B$2:$B$797,'Scoring sheet'!BM63,LOOKUP!$C$2:$C$797,'Scoring sheet'!BN63,LOOKUP!$D$2:$D$797,'Scoring sheet'!BO63)</f>
        <v>0</v>
      </c>
      <c r="BQ63" s="24">
        <f t="shared" si="31"/>
        <v>0</v>
      </c>
      <c r="BR63" s="24">
        <f t="shared" si="80"/>
        <v>0</v>
      </c>
      <c r="BS63" s="29" t="s">
        <v>77</v>
      </c>
      <c r="BT63" s="6"/>
      <c r="BU63" s="22"/>
      <c r="BV63" s="22"/>
      <c r="BW63" s="6">
        <f>SUMIFS(LOOKUP!$E$2:$E$797,LOOKUP!$A$2:$A$797,'Scoring sheet'!$C63,LOOKUP!$B$2:$B$797,'Scoring sheet'!BT63,LOOKUP!$C$2:$C$797,'Scoring sheet'!BU63,LOOKUP!$D$2:$D$797,'Scoring sheet'!BV63)</f>
        <v>0</v>
      </c>
      <c r="BX63" s="24">
        <f t="shared" si="32"/>
        <v>0</v>
      </c>
      <c r="BY63" s="24">
        <f t="shared" si="81"/>
        <v>0</v>
      </c>
      <c r="BZ63" s="29" t="s">
        <v>77</v>
      </c>
      <c r="CA63" s="6"/>
      <c r="CB63" s="22"/>
      <c r="CC63" s="22"/>
      <c r="CD63" s="6">
        <f>SUMIFS(LOOKUP!$E$2:$E$797,LOOKUP!$A$2:$A$797,'Scoring sheet'!$C63,LOOKUP!$B$2:$B$797,'Scoring sheet'!CA63,LOOKUP!$C$2:$C$797,'Scoring sheet'!CB63,LOOKUP!$D$2:$D$797,'Scoring sheet'!CC63)</f>
        <v>0</v>
      </c>
      <c r="CE63" s="24">
        <f t="shared" si="33"/>
        <v>0</v>
      </c>
      <c r="CF63" s="24">
        <f t="shared" si="82"/>
        <v>0</v>
      </c>
      <c r="CG63" s="29" t="s">
        <v>77</v>
      </c>
      <c r="CH63" s="6"/>
      <c r="CI63" s="22"/>
      <c r="CJ63" s="22"/>
      <c r="CK63" s="6">
        <f>SUMIFS(LOOKUP!$E$2:$E$797,LOOKUP!$A$2:$A$797,'Scoring sheet'!$C63,LOOKUP!$B$2:$B$797,'Scoring sheet'!CH63,LOOKUP!$C$2:$C$797,'Scoring sheet'!CI63,LOOKUP!$D$2:$D$797,'Scoring sheet'!CJ63)</f>
        <v>0</v>
      </c>
      <c r="CL63" s="24">
        <f t="shared" si="34"/>
        <v>0</v>
      </c>
      <c r="CM63" s="24">
        <f t="shared" si="83"/>
        <v>0</v>
      </c>
      <c r="CN63" s="29" t="s">
        <v>77</v>
      </c>
      <c r="CO63" s="6"/>
      <c r="CP63" s="22"/>
      <c r="CQ63" s="22"/>
      <c r="CR63" s="6">
        <f>SUMIFS(LOOKUP!$E$2:$E$797,LOOKUP!$A$2:$A$797,'Scoring sheet'!$C63,LOOKUP!$B$2:$B$797,'Scoring sheet'!CO63,LOOKUP!$C$2:$C$797,'Scoring sheet'!CP63,LOOKUP!$D$2:$D$797,'Scoring sheet'!CQ63)</f>
        <v>0</v>
      </c>
      <c r="CS63" s="24">
        <f t="shared" si="35"/>
        <v>0</v>
      </c>
      <c r="CT63" s="24">
        <f t="shared" si="84"/>
        <v>0</v>
      </c>
      <c r="CU63" s="29" t="s">
        <v>77</v>
      </c>
      <c r="CV63" s="6"/>
      <c r="CW63" s="22"/>
      <c r="CX63" s="22"/>
      <c r="CY63" s="6">
        <f>SUMIFS(LOOKUP!$E$2:$E$797,LOOKUP!$A$2:$A$797,'Scoring sheet'!$C63,LOOKUP!$B$2:$B$797,'Scoring sheet'!CV63,LOOKUP!$C$2:$C$797,'Scoring sheet'!CW63,LOOKUP!$D$2:$D$797,'Scoring sheet'!CX63)</f>
        <v>0</v>
      </c>
      <c r="CZ63" s="24">
        <f t="shared" si="36"/>
        <v>0</v>
      </c>
      <c r="DA63" s="24">
        <f t="shared" si="85"/>
        <v>0</v>
      </c>
      <c r="DB63" s="29" t="s">
        <v>77</v>
      </c>
      <c r="DC63" s="6"/>
      <c r="DD63" s="22"/>
      <c r="DE63" s="22"/>
      <c r="DF63" s="6">
        <f>SUMIFS(LOOKUP!$E$2:$E$797,LOOKUP!$A$2:$A$797,'Scoring sheet'!$C63,LOOKUP!$B$2:$B$797,'Scoring sheet'!DC63,LOOKUP!$C$2:$C$797,'Scoring sheet'!DD63,LOOKUP!$D$2:$D$797,'Scoring sheet'!DE63)</f>
        <v>0</v>
      </c>
      <c r="DG63" s="24">
        <f t="shared" si="37"/>
        <v>0</v>
      </c>
      <c r="DI63">
        <f t="shared" si="63"/>
        <v>0</v>
      </c>
      <c r="DJ63">
        <f t="shared" si="64"/>
        <v>0</v>
      </c>
      <c r="DK63">
        <f t="shared" si="65"/>
        <v>0</v>
      </c>
      <c r="DL63">
        <f t="shared" si="66"/>
        <v>0</v>
      </c>
      <c r="DM63">
        <f t="shared" si="67"/>
        <v>0</v>
      </c>
      <c r="DN63">
        <f t="shared" si="68"/>
        <v>0</v>
      </c>
      <c r="DO63">
        <f t="shared" si="69"/>
        <v>0</v>
      </c>
      <c r="DP63">
        <f t="shared" si="70"/>
        <v>0</v>
      </c>
      <c r="DQ63">
        <f t="shared" si="71"/>
        <v>0</v>
      </c>
      <c r="DR63">
        <f t="shared" si="38"/>
        <v>0</v>
      </c>
      <c r="DS63">
        <f t="shared" si="39"/>
        <v>0</v>
      </c>
      <c r="DT63">
        <f t="shared" si="40"/>
        <v>0</v>
      </c>
      <c r="DU63">
        <f t="shared" si="41"/>
        <v>0</v>
      </c>
      <c r="DV63">
        <f t="shared" si="42"/>
        <v>0</v>
      </c>
      <c r="DW63">
        <f t="shared" si="43"/>
        <v>0</v>
      </c>
      <c r="DY63">
        <f>SUM(LARGE(DI63:DR63,{1,2,3}))</f>
        <v>0</v>
      </c>
      <c r="DZ63">
        <f>SUM(LARGE(DI63:DR63,{1,2}))</f>
        <v>0</v>
      </c>
      <c r="EA63">
        <f>SUM(LARGE(DI63:DR63,{1}))</f>
        <v>0</v>
      </c>
      <c r="EB63">
        <f t="shared" si="44"/>
        <v>0</v>
      </c>
      <c r="EC63">
        <f t="shared" si="45"/>
        <v>0</v>
      </c>
      <c r="ED63">
        <f t="shared" si="46"/>
        <v>0</v>
      </c>
      <c r="EE63">
        <f>SUMIFS(LOOKUP!$G$2:$G$797,LOOKUP!$A$2:$A$797,'Scoring sheet'!$C63,LOOKUP!$E$2:$E$797,'Scoring sheet'!ED63)</f>
        <v>0</v>
      </c>
      <c r="EF63">
        <f>SUMIFS(LOOKUP!$B$2:$B$797,LOOKUP!$A$2:$A$797,'Scoring sheet'!$C63,LOOKUP!$E$2:$E$797,'Scoring sheet'!ED63)</f>
        <v>0</v>
      </c>
      <c r="EG63">
        <f>SUMIFS(LOOKUP!$C$2:$C$797,LOOKUP!$A$2:$A$797,'Scoring sheet'!$C63,LOOKUP!$E$2:$E$797,'Scoring sheet'!ED63)</f>
        <v>0</v>
      </c>
      <c r="EH63">
        <f>SUMIFS(LOOKUP!$F$2:$F$797,LOOKUP!$A$2:$A$797,'Scoring sheet'!$C63,LOOKUP!$E$2:$E$797,'Scoring sheet'!ED63)</f>
        <v>0</v>
      </c>
      <c r="EI63" t="e">
        <f>VLOOKUP(EH63,'Scoring points detail'!$H$222:$I$229,2,FALSE)</f>
        <v>#N/A</v>
      </c>
      <c r="EK63">
        <f t="shared" si="86"/>
        <v>0</v>
      </c>
    </row>
    <row r="64" spans="1:141" outlineLevel="1" x14ac:dyDescent="0.25">
      <c r="A64" t="s">
        <v>124</v>
      </c>
      <c r="D64" s="36"/>
      <c r="E64" s="36"/>
      <c r="F64" s="36"/>
      <c r="G64" s="37">
        <f>SUMIFS(LOOKUP!$E$2:$E$797,LOOKUP!$A$2:$A$797,'Scoring sheet'!$C64,LOOKUP!$B$2:$B$797,'Scoring sheet'!D64,LOOKUP!$C$2:$C$797,'Scoring sheet'!E64,LOOKUP!$D$2:$D$797,'Scoring sheet'!F64)</f>
        <v>0</v>
      </c>
      <c r="H64" s="21" t="s">
        <v>77</v>
      </c>
      <c r="I64" s="22"/>
      <c r="J64" s="22"/>
      <c r="K64" s="22"/>
      <c r="L64" s="6">
        <f>SUMIFS(LOOKUP!$E$2:$E$797,LOOKUP!$A$2:$A$797,'Scoring sheet'!$C64,LOOKUP!$B$2:$B$797,'Scoring sheet'!I64,LOOKUP!$C$2:$C$797,'Scoring sheet'!J64,LOOKUP!$D$2:$D$797,'Scoring sheet'!K64)</f>
        <v>0</v>
      </c>
      <c r="M64" s="24">
        <f t="shared" si="23"/>
        <v>0</v>
      </c>
      <c r="N64" s="24">
        <f t="shared" si="72"/>
        <v>0</v>
      </c>
      <c r="O64" s="21" t="s">
        <v>77</v>
      </c>
      <c r="P64" s="6"/>
      <c r="Q64" s="22"/>
      <c r="R64" s="22"/>
      <c r="S64" s="6">
        <f>SUMIFS(LOOKUP!$E$2:$E$797,LOOKUP!$A$2:$A$797,'Scoring sheet'!$C64,LOOKUP!$B$2:$B$797,'Scoring sheet'!P64,LOOKUP!$C$2:$C$797,'Scoring sheet'!Q64,LOOKUP!$D$2:$D$797,'Scoring sheet'!R64)</f>
        <v>0</v>
      </c>
      <c r="T64" s="24">
        <f t="shared" si="24"/>
        <v>0</v>
      </c>
      <c r="U64" s="24">
        <f t="shared" si="73"/>
        <v>0</v>
      </c>
      <c r="V64" s="29" t="s">
        <v>77</v>
      </c>
      <c r="W64" s="6"/>
      <c r="X64" s="22"/>
      <c r="Y64" s="22"/>
      <c r="Z64" s="6">
        <f>SUMIFS(LOOKUP!$E$2:$E$797,LOOKUP!$A$2:$A$797,'Scoring sheet'!$C64,LOOKUP!$B$2:$B$797,'Scoring sheet'!W64,LOOKUP!$C$2:$C$797,'Scoring sheet'!X64,LOOKUP!$D$2:$D$797,'Scoring sheet'!Y64)</f>
        <v>0</v>
      </c>
      <c r="AA64" s="24">
        <f t="shared" si="25"/>
        <v>0</v>
      </c>
      <c r="AB64" s="24">
        <f t="shared" si="74"/>
        <v>0</v>
      </c>
      <c r="AC64" s="29" t="s">
        <v>77</v>
      </c>
      <c r="AD64" s="6"/>
      <c r="AE64" s="22"/>
      <c r="AF64" s="22"/>
      <c r="AG64" s="6">
        <f>SUMIFS(LOOKUP!$E$2:$E$797,LOOKUP!$A$2:$A$797,'Scoring sheet'!$C64,LOOKUP!$B$2:$B$797,'Scoring sheet'!AD64,LOOKUP!$C$2:$C$797,'Scoring sheet'!AE64,LOOKUP!$D$2:$D$797,'Scoring sheet'!AF64)</f>
        <v>0</v>
      </c>
      <c r="AH64" s="24">
        <f t="shared" si="26"/>
        <v>0</v>
      </c>
      <c r="AI64" s="24">
        <f t="shared" si="75"/>
        <v>0</v>
      </c>
      <c r="AJ64" s="29" t="s">
        <v>77</v>
      </c>
      <c r="AK64" s="6"/>
      <c r="AL64" s="22"/>
      <c r="AM64" s="22"/>
      <c r="AN64" s="6">
        <f>SUMIFS(LOOKUP!$E$2:$E$797,LOOKUP!$A$2:$A$797,'Scoring sheet'!$C64,LOOKUP!$B$2:$B$797,'Scoring sheet'!AK64,LOOKUP!$C$2:$C$797,'Scoring sheet'!AL64,LOOKUP!$D$2:$D$797,'Scoring sheet'!AM64)</f>
        <v>0</v>
      </c>
      <c r="AO64" s="24">
        <f t="shared" si="27"/>
        <v>0</v>
      </c>
      <c r="AP64" s="24">
        <f t="shared" si="76"/>
        <v>0</v>
      </c>
      <c r="AQ64" s="29" t="s">
        <v>77</v>
      </c>
      <c r="AR64" s="6"/>
      <c r="AS64" s="22"/>
      <c r="AT64" s="22"/>
      <c r="AU64" s="6">
        <f>SUMIFS(LOOKUP!$E$2:$E$797,LOOKUP!$A$2:$A$797,'Scoring sheet'!$C64,LOOKUP!$B$2:$B$797,'Scoring sheet'!AR64,LOOKUP!$C$2:$C$797,'Scoring sheet'!AS64,LOOKUP!$D$2:$D$797,'Scoring sheet'!AT64)</f>
        <v>0</v>
      </c>
      <c r="AV64" s="24">
        <f t="shared" si="28"/>
        <v>0</v>
      </c>
      <c r="AW64" s="24">
        <f t="shared" si="77"/>
        <v>0</v>
      </c>
      <c r="AX64" s="29" t="s">
        <v>77</v>
      </c>
      <c r="AY64" s="6"/>
      <c r="AZ64" s="22"/>
      <c r="BA64" s="22"/>
      <c r="BB64" s="6">
        <f>SUMIFS(LOOKUP!$E$2:$E$797,LOOKUP!$A$2:$A$797,'Scoring sheet'!$C64,LOOKUP!$B$2:$B$797,'Scoring sheet'!AY64,LOOKUP!$C$2:$C$797,'Scoring sheet'!AZ64,LOOKUP!$D$2:$D$797,'Scoring sheet'!BA64)</f>
        <v>0</v>
      </c>
      <c r="BC64" s="24">
        <f t="shared" si="29"/>
        <v>0</v>
      </c>
      <c r="BD64" s="24">
        <f t="shared" si="78"/>
        <v>0</v>
      </c>
      <c r="BE64" s="29" t="s">
        <v>77</v>
      </c>
      <c r="BF64" s="6"/>
      <c r="BG64" s="22"/>
      <c r="BH64" s="22"/>
      <c r="BI64" s="6">
        <f>SUMIFS(LOOKUP!$E$2:$E$797,LOOKUP!$A$2:$A$797,'Scoring sheet'!$C64,LOOKUP!$B$2:$B$797,'Scoring sheet'!BF64,LOOKUP!$C$2:$C$797,'Scoring sheet'!BG64,LOOKUP!$D$2:$D$797,'Scoring sheet'!BH64)</f>
        <v>0</v>
      </c>
      <c r="BJ64" s="24">
        <f t="shared" si="30"/>
        <v>0</v>
      </c>
      <c r="BK64" s="24">
        <f t="shared" si="79"/>
        <v>0</v>
      </c>
      <c r="BL64" s="29" t="s">
        <v>77</v>
      </c>
      <c r="BM64" s="6"/>
      <c r="BN64" s="22"/>
      <c r="BO64" s="22"/>
      <c r="BP64" s="6">
        <f>SUMIFS(LOOKUP!$E$2:$E$797,LOOKUP!$A$2:$A$797,'Scoring sheet'!$C64,LOOKUP!$B$2:$B$797,'Scoring sheet'!BM64,LOOKUP!$C$2:$C$797,'Scoring sheet'!BN64,LOOKUP!$D$2:$D$797,'Scoring sheet'!BO64)</f>
        <v>0</v>
      </c>
      <c r="BQ64" s="24">
        <f t="shared" si="31"/>
        <v>0</v>
      </c>
      <c r="BR64" s="24">
        <f t="shared" si="80"/>
        <v>0</v>
      </c>
      <c r="BS64" s="29" t="s">
        <v>77</v>
      </c>
      <c r="BT64" s="6"/>
      <c r="BU64" s="22"/>
      <c r="BV64" s="22"/>
      <c r="BW64" s="6">
        <f>SUMIFS(LOOKUP!$E$2:$E$797,LOOKUP!$A$2:$A$797,'Scoring sheet'!$C64,LOOKUP!$B$2:$B$797,'Scoring sheet'!BT64,LOOKUP!$C$2:$C$797,'Scoring sheet'!BU64,LOOKUP!$D$2:$D$797,'Scoring sheet'!BV64)</f>
        <v>0</v>
      </c>
      <c r="BX64" s="24">
        <f t="shared" si="32"/>
        <v>0</v>
      </c>
      <c r="BY64" s="24">
        <f t="shared" si="81"/>
        <v>0</v>
      </c>
      <c r="BZ64" s="29" t="s">
        <v>77</v>
      </c>
      <c r="CA64" s="6"/>
      <c r="CB64" s="22"/>
      <c r="CC64" s="22"/>
      <c r="CD64" s="6">
        <f>SUMIFS(LOOKUP!$E$2:$E$797,LOOKUP!$A$2:$A$797,'Scoring sheet'!$C64,LOOKUP!$B$2:$B$797,'Scoring sheet'!CA64,LOOKUP!$C$2:$C$797,'Scoring sheet'!CB64,LOOKUP!$D$2:$D$797,'Scoring sheet'!CC64)</f>
        <v>0</v>
      </c>
      <c r="CE64" s="24">
        <f t="shared" si="33"/>
        <v>0</v>
      </c>
      <c r="CF64" s="24">
        <f t="shared" si="82"/>
        <v>0</v>
      </c>
      <c r="CG64" s="29" t="s">
        <v>77</v>
      </c>
      <c r="CH64" s="6"/>
      <c r="CI64" s="22"/>
      <c r="CJ64" s="22"/>
      <c r="CK64" s="6">
        <f>SUMIFS(LOOKUP!$E$2:$E$797,LOOKUP!$A$2:$A$797,'Scoring sheet'!$C64,LOOKUP!$B$2:$B$797,'Scoring sheet'!CH64,LOOKUP!$C$2:$C$797,'Scoring sheet'!CI64,LOOKUP!$D$2:$D$797,'Scoring sheet'!CJ64)</f>
        <v>0</v>
      </c>
      <c r="CL64" s="24">
        <f t="shared" si="34"/>
        <v>0</v>
      </c>
      <c r="CM64" s="24">
        <f t="shared" si="83"/>
        <v>0</v>
      </c>
      <c r="CN64" s="29" t="s">
        <v>77</v>
      </c>
      <c r="CO64" s="6"/>
      <c r="CP64" s="22"/>
      <c r="CQ64" s="22"/>
      <c r="CR64" s="6">
        <f>SUMIFS(LOOKUP!$E$2:$E$797,LOOKUP!$A$2:$A$797,'Scoring sheet'!$C64,LOOKUP!$B$2:$B$797,'Scoring sheet'!CO64,LOOKUP!$C$2:$C$797,'Scoring sheet'!CP64,LOOKUP!$D$2:$D$797,'Scoring sheet'!CQ64)</f>
        <v>0</v>
      </c>
      <c r="CS64" s="24">
        <f t="shared" si="35"/>
        <v>0</v>
      </c>
      <c r="CT64" s="24">
        <f t="shared" si="84"/>
        <v>0</v>
      </c>
      <c r="CU64" s="29" t="s">
        <v>77</v>
      </c>
      <c r="CV64" s="6"/>
      <c r="CW64" s="22"/>
      <c r="CX64" s="22"/>
      <c r="CY64" s="6">
        <f>SUMIFS(LOOKUP!$E$2:$E$797,LOOKUP!$A$2:$A$797,'Scoring sheet'!$C64,LOOKUP!$B$2:$B$797,'Scoring sheet'!CV64,LOOKUP!$C$2:$C$797,'Scoring sheet'!CW64,LOOKUP!$D$2:$D$797,'Scoring sheet'!CX64)</f>
        <v>0</v>
      </c>
      <c r="CZ64" s="24">
        <f t="shared" si="36"/>
        <v>0</v>
      </c>
      <c r="DA64" s="24">
        <f t="shared" si="85"/>
        <v>0</v>
      </c>
      <c r="DB64" s="29" t="s">
        <v>77</v>
      </c>
      <c r="DC64" s="6"/>
      <c r="DD64" s="22"/>
      <c r="DE64" s="22"/>
      <c r="DF64" s="6">
        <f>SUMIFS(LOOKUP!$E$2:$E$797,LOOKUP!$A$2:$A$797,'Scoring sheet'!$C64,LOOKUP!$B$2:$B$797,'Scoring sheet'!DC64,LOOKUP!$C$2:$C$797,'Scoring sheet'!DD64,LOOKUP!$D$2:$D$797,'Scoring sheet'!DE64)</f>
        <v>0</v>
      </c>
      <c r="DG64" s="24">
        <f t="shared" si="37"/>
        <v>0</v>
      </c>
      <c r="DI64">
        <f t="shared" si="63"/>
        <v>0</v>
      </c>
      <c r="DJ64">
        <f t="shared" si="64"/>
        <v>0</v>
      </c>
      <c r="DK64">
        <f t="shared" si="65"/>
        <v>0</v>
      </c>
      <c r="DL64">
        <f t="shared" si="66"/>
        <v>0</v>
      </c>
      <c r="DM64">
        <f t="shared" si="67"/>
        <v>0</v>
      </c>
      <c r="DN64">
        <f t="shared" si="68"/>
        <v>0</v>
      </c>
      <c r="DO64">
        <f t="shared" si="69"/>
        <v>0</v>
      </c>
      <c r="DP64">
        <f t="shared" si="70"/>
        <v>0</v>
      </c>
      <c r="DQ64">
        <f t="shared" si="71"/>
        <v>0</v>
      </c>
      <c r="DR64">
        <f t="shared" si="38"/>
        <v>0</v>
      </c>
      <c r="DS64">
        <f t="shared" si="39"/>
        <v>0</v>
      </c>
      <c r="DT64">
        <f t="shared" si="40"/>
        <v>0</v>
      </c>
      <c r="DU64">
        <f t="shared" si="41"/>
        <v>0</v>
      </c>
      <c r="DV64">
        <f t="shared" si="42"/>
        <v>0</v>
      </c>
      <c r="DW64">
        <f t="shared" si="43"/>
        <v>0</v>
      </c>
      <c r="DY64">
        <f>SUM(LARGE(DI64:DR64,{1,2,3}))</f>
        <v>0</v>
      </c>
      <c r="DZ64">
        <f>SUM(LARGE(DI64:DR64,{1,2}))</f>
        <v>0</v>
      </c>
      <c r="EA64">
        <f>SUM(LARGE(DI64:DR64,{1}))</f>
        <v>0</v>
      </c>
      <c r="EB64">
        <f t="shared" si="44"/>
        <v>0</v>
      </c>
      <c r="EC64">
        <f t="shared" si="45"/>
        <v>0</v>
      </c>
      <c r="ED64">
        <f t="shared" si="46"/>
        <v>0</v>
      </c>
      <c r="EE64">
        <f>SUMIFS(LOOKUP!$G$2:$G$797,LOOKUP!$A$2:$A$797,'Scoring sheet'!$C64,LOOKUP!$E$2:$E$797,'Scoring sheet'!ED64)</f>
        <v>0</v>
      </c>
      <c r="EF64">
        <f>SUMIFS(LOOKUP!$B$2:$B$797,LOOKUP!$A$2:$A$797,'Scoring sheet'!$C64,LOOKUP!$E$2:$E$797,'Scoring sheet'!ED64)</f>
        <v>0</v>
      </c>
      <c r="EG64">
        <f>SUMIFS(LOOKUP!$C$2:$C$797,LOOKUP!$A$2:$A$797,'Scoring sheet'!$C64,LOOKUP!$E$2:$E$797,'Scoring sheet'!ED64)</f>
        <v>0</v>
      </c>
      <c r="EH64">
        <f>SUMIFS(LOOKUP!$F$2:$F$797,LOOKUP!$A$2:$A$797,'Scoring sheet'!$C64,LOOKUP!$E$2:$E$797,'Scoring sheet'!ED64)</f>
        <v>0</v>
      </c>
      <c r="EI64" t="e">
        <f>VLOOKUP(EH64,'Scoring points detail'!$H$222:$I$229,2,FALSE)</f>
        <v>#N/A</v>
      </c>
      <c r="EK64">
        <f t="shared" si="86"/>
        <v>0</v>
      </c>
    </row>
    <row r="65" spans="1:141" outlineLevel="1" x14ac:dyDescent="0.25">
      <c r="A65" t="s">
        <v>125</v>
      </c>
      <c r="D65" s="36"/>
      <c r="E65" s="36"/>
      <c r="F65" s="36"/>
      <c r="G65" s="37">
        <f>SUMIFS(LOOKUP!$E$2:$E$797,LOOKUP!$A$2:$A$797,'Scoring sheet'!$C65,LOOKUP!$B$2:$B$797,'Scoring sheet'!D65,LOOKUP!$C$2:$C$797,'Scoring sheet'!E65,LOOKUP!$D$2:$D$797,'Scoring sheet'!F65)</f>
        <v>0</v>
      </c>
      <c r="H65" s="21" t="s">
        <v>77</v>
      </c>
      <c r="I65" s="22"/>
      <c r="J65" s="22"/>
      <c r="K65" s="22"/>
      <c r="L65" s="6">
        <f>SUMIFS(LOOKUP!$E$2:$E$797,LOOKUP!$A$2:$A$797,'Scoring sheet'!$C65,LOOKUP!$B$2:$B$797,'Scoring sheet'!I65,LOOKUP!$C$2:$C$797,'Scoring sheet'!J65,LOOKUP!$D$2:$D$797,'Scoring sheet'!K65)</f>
        <v>0</v>
      </c>
      <c r="M65" s="24">
        <f t="shared" si="23"/>
        <v>0</v>
      </c>
      <c r="N65" s="24">
        <f t="shared" si="72"/>
        <v>0</v>
      </c>
      <c r="O65" s="21" t="s">
        <v>77</v>
      </c>
      <c r="P65" s="6"/>
      <c r="Q65" s="22"/>
      <c r="R65" s="22"/>
      <c r="S65" s="6">
        <f>SUMIFS(LOOKUP!$E$2:$E$797,LOOKUP!$A$2:$A$797,'Scoring sheet'!$C65,LOOKUP!$B$2:$B$797,'Scoring sheet'!P65,LOOKUP!$C$2:$C$797,'Scoring sheet'!Q65,LOOKUP!$D$2:$D$797,'Scoring sheet'!R65)</f>
        <v>0</v>
      </c>
      <c r="T65" s="24">
        <f t="shared" si="24"/>
        <v>0</v>
      </c>
      <c r="U65" s="24">
        <f t="shared" si="73"/>
        <v>0</v>
      </c>
      <c r="V65" s="29" t="s">
        <v>77</v>
      </c>
      <c r="W65" s="6"/>
      <c r="X65" s="22"/>
      <c r="Y65" s="22"/>
      <c r="Z65" s="6">
        <f>SUMIFS(LOOKUP!$E$2:$E$797,LOOKUP!$A$2:$A$797,'Scoring sheet'!$C65,LOOKUP!$B$2:$B$797,'Scoring sheet'!W65,LOOKUP!$C$2:$C$797,'Scoring sheet'!X65,LOOKUP!$D$2:$D$797,'Scoring sheet'!Y65)</f>
        <v>0</v>
      </c>
      <c r="AA65" s="24">
        <f t="shared" si="25"/>
        <v>0</v>
      </c>
      <c r="AB65" s="24">
        <f t="shared" si="74"/>
        <v>0</v>
      </c>
      <c r="AC65" s="29" t="s">
        <v>77</v>
      </c>
      <c r="AD65" s="6"/>
      <c r="AE65" s="22"/>
      <c r="AF65" s="22"/>
      <c r="AG65" s="6">
        <f>SUMIFS(LOOKUP!$E$2:$E$797,LOOKUP!$A$2:$A$797,'Scoring sheet'!$C65,LOOKUP!$B$2:$B$797,'Scoring sheet'!AD65,LOOKUP!$C$2:$C$797,'Scoring sheet'!AE65,LOOKUP!$D$2:$D$797,'Scoring sheet'!AF65)</f>
        <v>0</v>
      </c>
      <c r="AH65" s="24">
        <f t="shared" si="26"/>
        <v>0</v>
      </c>
      <c r="AI65" s="24">
        <f t="shared" si="75"/>
        <v>0</v>
      </c>
      <c r="AJ65" s="29" t="s">
        <v>77</v>
      </c>
      <c r="AK65" s="6"/>
      <c r="AL65" s="22"/>
      <c r="AM65" s="22"/>
      <c r="AN65" s="6">
        <f>SUMIFS(LOOKUP!$E$2:$E$797,LOOKUP!$A$2:$A$797,'Scoring sheet'!$C65,LOOKUP!$B$2:$B$797,'Scoring sheet'!AK65,LOOKUP!$C$2:$C$797,'Scoring sheet'!AL65,LOOKUP!$D$2:$D$797,'Scoring sheet'!AM65)</f>
        <v>0</v>
      </c>
      <c r="AO65" s="24">
        <f t="shared" si="27"/>
        <v>0</v>
      </c>
      <c r="AP65" s="24">
        <f t="shared" si="76"/>
        <v>0</v>
      </c>
      <c r="AQ65" s="29" t="s">
        <v>77</v>
      </c>
      <c r="AR65" s="6"/>
      <c r="AS65" s="22"/>
      <c r="AT65" s="22"/>
      <c r="AU65" s="6">
        <f>SUMIFS(LOOKUP!$E$2:$E$797,LOOKUP!$A$2:$A$797,'Scoring sheet'!$C65,LOOKUP!$B$2:$B$797,'Scoring sheet'!AR65,LOOKUP!$C$2:$C$797,'Scoring sheet'!AS65,LOOKUP!$D$2:$D$797,'Scoring sheet'!AT65)</f>
        <v>0</v>
      </c>
      <c r="AV65" s="24">
        <f t="shared" si="28"/>
        <v>0</v>
      </c>
      <c r="AW65" s="24">
        <f t="shared" si="77"/>
        <v>0</v>
      </c>
      <c r="AX65" s="29" t="s">
        <v>77</v>
      </c>
      <c r="AY65" s="6"/>
      <c r="AZ65" s="22"/>
      <c r="BA65" s="22"/>
      <c r="BB65" s="6">
        <f>SUMIFS(LOOKUP!$E$2:$E$797,LOOKUP!$A$2:$A$797,'Scoring sheet'!$C65,LOOKUP!$B$2:$B$797,'Scoring sheet'!AY65,LOOKUP!$C$2:$C$797,'Scoring sheet'!AZ65,LOOKUP!$D$2:$D$797,'Scoring sheet'!BA65)</f>
        <v>0</v>
      </c>
      <c r="BC65" s="24">
        <f t="shared" si="29"/>
        <v>0</v>
      </c>
      <c r="BD65" s="24">
        <f t="shared" si="78"/>
        <v>0</v>
      </c>
      <c r="BE65" s="29" t="s">
        <v>77</v>
      </c>
      <c r="BF65" s="6"/>
      <c r="BG65" s="22"/>
      <c r="BH65" s="22"/>
      <c r="BI65" s="6">
        <f>SUMIFS(LOOKUP!$E$2:$E$797,LOOKUP!$A$2:$A$797,'Scoring sheet'!$C65,LOOKUP!$B$2:$B$797,'Scoring sheet'!BF65,LOOKUP!$C$2:$C$797,'Scoring sheet'!BG65,LOOKUP!$D$2:$D$797,'Scoring sheet'!BH65)</f>
        <v>0</v>
      </c>
      <c r="BJ65" s="24">
        <f t="shared" si="30"/>
        <v>0</v>
      </c>
      <c r="BK65" s="24">
        <f t="shared" si="79"/>
        <v>0</v>
      </c>
      <c r="BL65" s="29" t="s">
        <v>77</v>
      </c>
      <c r="BM65" s="6"/>
      <c r="BN65" s="22"/>
      <c r="BO65" s="22"/>
      <c r="BP65" s="6">
        <f>SUMIFS(LOOKUP!$E$2:$E$797,LOOKUP!$A$2:$A$797,'Scoring sheet'!$C65,LOOKUP!$B$2:$B$797,'Scoring sheet'!BM65,LOOKUP!$C$2:$C$797,'Scoring sheet'!BN65,LOOKUP!$D$2:$D$797,'Scoring sheet'!BO65)</f>
        <v>0</v>
      </c>
      <c r="BQ65" s="24">
        <f t="shared" si="31"/>
        <v>0</v>
      </c>
      <c r="BR65" s="24">
        <f t="shared" si="80"/>
        <v>0</v>
      </c>
      <c r="BS65" s="29" t="s">
        <v>77</v>
      </c>
      <c r="BT65" s="6"/>
      <c r="BU65" s="22"/>
      <c r="BV65" s="22"/>
      <c r="BW65" s="6">
        <f>SUMIFS(LOOKUP!$E$2:$E$797,LOOKUP!$A$2:$A$797,'Scoring sheet'!$C65,LOOKUP!$B$2:$B$797,'Scoring sheet'!BT65,LOOKUP!$C$2:$C$797,'Scoring sheet'!BU65,LOOKUP!$D$2:$D$797,'Scoring sheet'!BV65)</f>
        <v>0</v>
      </c>
      <c r="BX65" s="24">
        <f t="shared" si="32"/>
        <v>0</v>
      </c>
      <c r="BY65" s="24">
        <f t="shared" si="81"/>
        <v>0</v>
      </c>
      <c r="BZ65" s="29" t="s">
        <v>77</v>
      </c>
      <c r="CA65" s="6"/>
      <c r="CB65" s="22"/>
      <c r="CC65" s="22"/>
      <c r="CD65" s="6">
        <f>SUMIFS(LOOKUP!$E$2:$E$797,LOOKUP!$A$2:$A$797,'Scoring sheet'!$C65,LOOKUP!$B$2:$B$797,'Scoring sheet'!CA65,LOOKUP!$C$2:$C$797,'Scoring sheet'!CB65,LOOKUP!$D$2:$D$797,'Scoring sheet'!CC65)</f>
        <v>0</v>
      </c>
      <c r="CE65" s="24">
        <f t="shared" si="33"/>
        <v>0</v>
      </c>
      <c r="CF65" s="24">
        <f t="shared" si="82"/>
        <v>0</v>
      </c>
      <c r="CG65" s="29" t="s">
        <v>77</v>
      </c>
      <c r="CH65" s="6"/>
      <c r="CI65" s="22"/>
      <c r="CJ65" s="22"/>
      <c r="CK65" s="6">
        <f>SUMIFS(LOOKUP!$E$2:$E$797,LOOKUP!$A$2:$A$797,'Scoring sheet'!$C65,LOOKUP!$B$2:$B$797,'Scoring sheet'!CH65,LOOKUP!$C$2:$C$797,'Scoring sheet'!CI65,LOOKUP!$D$2:$D$797,'Scoring sheet'!CJ65)</f>
        <v>0</v>
      </c>
      <c r="CL65" s="24">
        <f t="shared" si="34"/>
        <v>0</v>
      </c>
      <c r="CM65" s="24">
        <f t="shared" si="83"/>
        <v>0</v>
      </c>
      <c r="CN65" s="29" t="s">
        <v>77</v>
      </c>
      <c r="CO65" s="6"/>
      <c r="CP65" s="22"/>
      <c r="CQ65" s="22"/>
      <c r="CR65" s="6">
        <f>SUMIFS(LOOKUP!$E$2:$E$797,LOOKUP!$A$2:$A$797,'Scoring sheet'!$C65,LOOKUP!$B$2:$B$797,'Scoring sheet'!CO65,LOOKUP!$C$2:$C$797,'Scoring sheet'!CP65,LOOKUP!$D$2:$D$797,'Scoring sheet'!CQ65)</f>
        <v>0</v>
      </c>
      <c r="CS65" s="24">
        <f t="shared" si="35"/>
        <v>0</v>
      </c>
      <c r="CT65" s="24">
        <f t="shared" si="84"/>
        <v>0</v>
      </c>
      <c r="CU65" s="29" t="s">
        <v>77</v>
      </c>
      <c r="CV65" s="6"/>
      <c r="CW65" s="22"/>
      <c r="CX65" s="22"/>
      <c r="CY65" s="6">
        <f>SUMIFS(LOOKUP!$E$2:$E$797,LOOKUP!$A$2:$A$797,'Scoring sheet'!$C65,LOOKUP!$B$2:$B$797,'Scoring sheet'!CV65,LOOKUP!$C$2:$C$797,'Scoring sheet'!CW65,LOOKUP!$D$2:$D$797,'Scoring sheet'!CX65)</f>
        <v>0</v>
      </c>
      <c r="CZ65" s="24">
        <f t="shared" si="36"/>
        <v>0</v>
      </c>
      <c r="DA65" s="24">
        <f t="shared" si="85"/>
        <v>0</v>
      </c>
      <c r="DB65" s="29" t="s">
        <v>77</v>
      </c>
      <c r="DC65" s="6"/>
      <c r="DD65" s="22"/>
      <c r="DE65" s="22"/>
      <c r="DF65" s="6">
        <f>SUMIFS(LOOKUP!$E$2:$E$797,LOOKUP!$A$2:$A$797,'Scoring sheet'!$C65,LOOKUP!$B$2:$B$797,'Scoring sheet'!DC65,LOOKUP!$C$2:$C$797,'Scoring sheet'!DD65,LOOKUP!$D$2:$D$797,'Scoring sheet'!DE65)</f>
        <v>0</v>
      </c>
      <c r="DG65" s="24">
        <f t="shared" si="37"/>
        <v>0</v>
      </c>
      <c r="DI65">
        <f t="shared" si="63"/>
        <v>0</v>
      </c>
      <c r="DJ65">
        <f t="shared" si="64"/>
        <v>0</v>
      </c>
      <c r="DK65">
        <f t="shared" si="65"/>
        <v>0</v>
      </c>
      <c r="DL65">
        <f t="shared" si="66"/>
        <v>0</v>
      </c>
      <c r="DM65">
        <f t="shared" si="67"/>
        <v>0</v>
      </c>
      <c r="DN65">
        <f t="shared" si="68"/>
        <v>0</v>
      </c>
      <c r="DO65">
        <f t="shared" si="69"/>
        <v>0</v>
      </c>
      <c r="DP65">
        <f t="shared" si="70"/>
        <v>0</v>
      </c>
      <c r="DQ65">
        <f t="shared" si="71"/>
        <v>0</v>
      </c>
      <c r="DR65">
        <f t="shared" si="38"/>
        <v>0</v>
      </c>
      <c r="DS65">
        <f t="shared" si="39"/>
        <v>0</v>
      </c>
      <c r="DT65">
        <f t="shared" si="40"/>
        <v>0</v>
      </c>
      <c r="DU65">
        <f t="shared" si="41"/>
        <v>0</v>
      </c>
      <c r="DV65">
        <f t="shared" si="42"/>
        <v>0</v>
      </c>
      <c r="DW65">
        <f t="shared" si="43"/>
        <v>0</v>
      </c>
      <c r="DY65">
        <f>SUM(LARGE(DI65:DR65,{1,2,3}))</f>
        <v>0</v>
      </c>
      <c r="DZ65">
        <f>SUM(LARGE(DI65:DR65,{1,2}))</f>
        <v>0</v>
      </c>
      <c r="EA65">
        <f>SUM(LARGE(DI65:DR65,{1}))</f>
        <v>0</v>
      </c>
      <c r="EB65">
        <f t="shared" si="44"/>
        <v>0</v>
      </c>
      <c r="EC65">
        <f t="shared" si="45"/>
        <v>0</v>
      </c>
      <c r="ED65">
        <f t="shared" si="46"/>
        <v>0</v>
      </c>
      <c r="EE65">
        <f>SUMIFS(LOOKUP!$G$2:$G$797,LOOKUP!$A$2:$A$797,'Scoring sheet'!$C65,LOOKUP!$E$2:$E$797,'Scoring sheet'!ED65)</f>
        <v>0</v>
      </c>
      <c r="EF65">
        <f>SUMIFS(LOOKUP!$B$2:$B$797,LOOKUP!$A$2:$A$797,'Scoring sheet'!$C65,LOOKUP!$E$2:$E$797,'Scoring sheet'!ED65)</f>
        <v>0</v>
      </c>
      <c r="EG65">
        <f>SUMIFS(LOOKUP!$C$2:$C$797,LOOKUP!$A$2:$A$797,'Scoring sheet'!$C65,LOOKUP!$E$2:$E$797,'Scoring sheet'!ED65)</f>
        <v>0</v>
      </c>
      <c r="EH65">
        <f>SUMIFS(LOOKUP!$F$2:$F$797,LOOKUP!$A$2:$A$797,'Scoring sheet'!$C65,LOOKUP!$E$2:$E$797,'Scoring sheet'!ED65)</f>
        <v>0</v>
      </c>
      <c r="EI65" t="e">
        <f>VLOOKUP(EH65,'Scoring points detail'!$H$222:$I$229,2,FALSE)</f>
        <v>#N/A</v>
      </c>
      <c r="EK65">
        <f t="shared" si="86"/>
        <v>0</v>
      </c>
    </row>
    <row r="66" spans="1:141" outlineLevel="1" x14ac:dyDescent="0.25">
      <c r="A66" t="s">
        <v>126</v>
      </c>
      <c r="D66" s="36"/>
      <c r="E66" s="36"/>
      <c r="F66" s="36"/>
      <c r="G66" s="37">
        <f>SUMIFS(LOOKUP!$E$2:$E$797,LOOKUP!$A$2:$A$797,'Scoring sheet'!$C66,LOOKUP!$B$2:$B$797,'Scoring sheet'!D66,LOOKUP!$C$2:$C$797,'Scoring sheet'!E66,LOOKUP!$D$2:$D$797,'Scoring sheet'!F66)</f>
        <v>0</v>
      </c>
      <c r="H66" s="21" t="s">
        <v>77</v>
      </c>
      <c r="I66" s="22"/>
      <c r="J66" s="22"/>
      <c r="K66" s="22"/>
      <c r="L66" s="6">
        <f>SUMIFS(LOOKUP!$E$2:$E$797,LOOKUP!$A$2:$A$797,'Scoring sheet'!$C66,LOOKUP!$B$2:$B$797,'Scoring sheet'!I66,LOOKUP!$C$2:$C$797,'Scoring sheet'!J66,LOOKUP!$D$2:$D$797,'Scoring sheet'!K66)</f>
        <v>0</v>
      </c>
      <c r="M66" s="24">
        <f t="shared" si="23"/>
        <v>0</v>
      </c>
      <c r="N66" s="24">
        <f t="shared" ref="N66:N68" si="87">IF(G66&lt;L66,(L66+G66)/2,G66)</f>
        <v>0</v>
      </c>
      <c r="O66" s="21" t="s">
        <v>77</v>
      </c>
      <c r="P66" s="6"/>
      <c r="Q66" s="22"/>
      <c r="R66" s="22"/>
      <c r="S66" s="6">
        <f>SUMIFS(LOOKUP!$E$2:$E$797,LOOKUP!$A$2:$A$797,'Scoring sheet'!$C66,LOOKUP!$B$2:$B$797,'Scoring sheet'!P66,LOOKUP!$C$2:$C$797,'Scoring sheet'!Q66,LOOKUP!$D$2:$D$797,'Scoring sheet'!R66)</f>
        <v>0</v>
      </c>
      <c r="T66" s="24">
        <f t="shared" si="24"/>
        <v>0</v>
      </c>
      <c r="U66" s="24">
        <f t="shared" ref="U66:U68" si="88">IF(N66&lt;S66,(S66+N66)/2,N66)</f>
        <v>0</v>
      </c>
      <c r="V66" s="29" t="s">
        <v>77</v>
      </c>
      <c r="W66" s="6"/>
      <c r="X66" s="22"/>
      <c r="Y66" s="22"/>
      <c r="Z66" s="6">
        <f>SUMIFS(LOOKUP!$E$2:$E$797,LOOKUP!$A$2:$A$797,'Scoring sheet'!$C66,LOOKUP!$B$2:$B$797,'Scoring sheet'!W66,LOOKUP!$C$2:$C$797,'Scoring sheet'!X66,LOOKUP!$D$2:$D$797,'Scoring sheet'!Y66)</f>
        <v>0</v>
      </c>
      <c r="AA66" s="24">
        <f t="shared" si="25"/>
        <v>0</v>
      </c>
      <c r="AB66" s="24">
        <f t="shared" ref="AB66:AB68" si="89">IF(U66&lt;Z66,(Z66+U66)/2,U66)</f>
        <v>0</v>
      </c>
      <c r="AC66" s="29" t="s">
        <v>77</v>
      </c>
      <c r="AD66" s="6"/>
      <c r="AE66" s="22"/>
      <c r="AF66" s="22"/>
      <c r="AG66" s="6">
        <f>SUMIFS(LOOKUP!$E$2:$E$797,LOOKUP!$A$2:$A$797,'Scoring sheet'!$C66,LOOKUP!$B$2:$B$797,'Scoring sheet'!AD66,LOOKUP!$C$2:$C$797,'Scoring sheet'!AE66,LOOKUP!$D$2:$D$797,'Scoring sheet'!AF66)</f>
        <v>0</v>
      </c>
      <c r="AH66" s="24">
        <f t="shared" si="26"/>
        <v>0</v>
      </c>
      <c r="AI66" s="24">
        <f t="shared" ref="AI66:AI68" si="90">IF(AB66&lt;AG66,(AG66+AB66)/2,AB66)</f>
        <v>0</v>
      </c>
      <c r="AJ66" s="29" t="s">
        <v>77</v>
      </c>
      <c r="AK66" s="6"/>
      <c r="AL66" s="22"/>
      <c r="AM66" s="22"/>
      <c r="AN66" s="6">
        <f>SUMIFS(LOOKUP!$E$2:$E$797,LOOKUP!$A$2:$A$797,'Scoring sheet'!$C66,LOOKUP!$B$2:$B$797,'Scoring sheet'!AK66,LOOKUP!$C$2:$C$797,'Scoring sheet'!AL66,LOOKUP!$D$2:$D$797,'Scoring sheet'!AM66)</f>
        <v>0</v>
      </c>
      <c r="AO66" s="24">
        <f t="shared" si="27"/>
        <v>0</v>
      </c>
      <c r="AP66" s="24">
        <f t="shared" ref="AP66:AP68" si="91">IF(AI66&lt;AN66,(AN66+AI66)/2,AI66)</f>
        <v>0</v>
      </c>
      <c r="AQ66" s="29" t="s">
        <v>77</v>
      </c>
      <c r="AR66" s="6"/>
      <c r="AS66" s="22"/>
      <c r="AT66" s="22"/>
      <c r="AU66" s="6">
        <f>SUMIFS(LOOKUP!$E$2:$E$797,LOOKUP!$A$2:$A$797,'Scoring sheet'!$C66,LOOKUP!$B$2:$B$797,'Scoring sheet'!AR66,LOOKUP!$C$2:$C$797,'Scoring sheet'!AS66,LOOKUP!$D$2:$D$797,'Scoring sheet'!AT66)</f>
        <v>0</v>
      </c>
      <c r="AV66" s="24">
        <f t="shared" si="28"/>
        <v>0</v>
      </c>
      <c r="AW66" s="24">
        <f t="shared" ref="AW66:AW68" si="92">IF(AP66&lt;AU66,(AU66+AP66)/2,AP66)</f>
        <v>0</v>
      </c>
      <c r="AX66" s="29" t="s">
        <v>77</v>
      </c>
      <c r="AY66" s="6"/>
      <c r="AZ66" s="22"/>
      <c r="BA66" s="22"/>
      <c r="BB66" s="6">
        <f>SUMIFS(LOOKUP!$E$2:$E$797,LOOKUP!$A$2:$A$797,'Scoring sheet'!$C66,LOOKUP!$B$2:$B$797,'Scoring sheet'!AY66,LOOKUP!$C$2:$C$797,'Scoring sheet'!AZ66,LOOKUP!$D$2:$D$797,'Scoring sheet'!BA66)</f>
        <v>0</v>
      </c>
      <c r="BC66" s="24">
        <f t="shared" si="29"/>
        <v>0</v>
      </c>
      <c r="BD66" s="24">
        <f t="shared" ref="BD66:BD68" si="93">IF(AW66&lt;BB66,(BB66+AW66)/2,AW66)</f>
        <v>0</v>
      </c>
      <c r="BE66" s="29" t="s">
        <v>77</v>
      </c>
      <c r="BF66" s="6"/>
      <c r="BG66" s="22"/>
      <c r="BH66" s="22"/>
      <c r="BI66" s="6">
        <f>SUMIFS(LOOKUP!$E$2:$E$797,LOOKUP!$A$2:$A$797,'Scoring sheet'!$C66,LOOKUP!$B$2:$B$797,'Scoring sheet'!BF66,LOOKUP!$C$2:$C$797,'Scoring sheet'!BG66,LOOKUP!$D$2:$D$797,'Scoring sheet'!BH66)</f>
        <v>0</v>
      </c>
      <c r="BJ66" s="24">
        <f t="shared" si="30"/>
        <v>0</v>
      </c>
      <c r="BK66" s="24">
        <f t="shared" ref="BK66:BK68" si="94">IF(BD66&lt;BI66,(BI66+BD66)/2,BD66)</f>
        <v>0</v>
      </c>
      <c r="BL66" s="29" t="s">
        <v>77</v>
      </c>
      <c r="BM66" s="6"/>
      <c r="BN66" s="22"/>
      <c r="BO66" s="22"/>
      <c r="BP66" s="6">
        <f>SUMIFS(LOOKUP!$E$2:$E$797,LOOKUP!$A$2:$A$797,'Scoring sheet'!$C66,LOOKUP!$B$2:$B$797,'Scoring sheet'!BM66,LOOKUP!$C$2:$C$797,'Scoring sheet'!BN66,LOOKUP!$D$2:$D$797,'Scoring sheet'!BO66)</f>
        <v>0</v>
      </c>
      <c r="BQ66" s="24">
        <f t="shared" si="31"/>
        <v>0</v>
      </c>
      <c r="BR66" s="24">
        <f t="shared" ref="BR66:BR68" si="95">IF(BK66&lt;BP66,(BP66+BK66)/2,BK66)</f>
        <v>0</v>
      </c>
      <c r="BS66" s="29" t="s">
        <v>77</v>
      </c>
      <c r="BT66" s="6"/>
      <c r="BU66" s="22"/>
      <c r="BV66" s="22"/>
      <c r="BW66" s="6">
        <f>SUMIFS(LOOKUP!$E$2:$E$797,LOOKUP!$A$2:$A$797,'Scoring sheet'!$C66,LOOKUP!$B$2:$B$797,'Scoring sheet'!BT66,LOOKUP!$C$2:$C$797,'Scoring sheet'!BU66,LOOKUP!$D$2:$D$797,'Scoring sheet'!BV66)</f>
        <v>0</v>
      </c>
      <c r="BX66" s="24">
        <f t="shared" si="32"/>
        <v>0</v>
      </c>
      <c r="BY66" s="24">
        <f t="shared" si="81"/>
        <v>0</v>
      </c>
      <c r="BZ66" s="29" t="s">
        <v>77</v>
      </c>
      <c r="CA66" s="6"/>
      <c r="CB66" s="22"/>
      <c r="CC66" s="22"/>
      <c r="CD66" s="6">
        <f>SUMIFS(LOOKUP!$E$2:$E$797,LOOKUP!$A$2:$A$797,'Scoring sheet'!$C66,LOOKUP!$B$2:$B$797,'Scoring sheet'!CA66,LOOKUP!$C$2:$C$797,'Scoring sheet'!CB66,LOOKUP!$D$2:$D$797,'Scoring sheet'!CC66)</f>
        <v>0</v>
      </c>
      <c r="CE66" s="24">
        <f t="shared" si="33"/>
        <v>0</v>
      </c>
      <c r="CF66" s="24">
        <f t="shared" si="82"/>
        <v>0</v>
      </c>
      <c r="CG66" s="29" t="s">
        <v>77</v>
      </c>
      <c r="CH66" s="6"/>
      <c r="CI66" s="22"/>
      <c r="CJ66" s="22"/>
      <c r="CK66" s="6">
        <f>SUMIFS(LOOKUP!$E$2:$E$797,LOOKUP!$A$2:$A$797,'Scoring sheet'!$C66,LOOKUP!$B$2:$B$797,'Scoring sheet'!CH66,LOOKUP!$C$2:$C$797,'Scoring sheet'!CI66,LOOKUP!$D$2:$D$797,'Scoring sheet'!CJ66)</f>
        <v>0</v>
      </c>
      <c r="CL66" s="24">
        <f t="shared" si="34"/>
        <v>0</v>
      </c>
      <c r="CM66" s="24">
        <f t="shared" si="83"/>
        <v>0</v>
      </c>
      <c r="CN66" s="29" t="s">
        <v>77</v>
      </c>
      <c r="CO66" s="6"/>
      <c r="CP66" s="22"/>
      <c r="CQ66" s="22"/>
      <c r="CR66" s="6">
        <f>SUMIFS(LOOKUP!$E$2:$E$797,LOOKUP!$A$2:$A$797,'Scoring sheet'!$C66,LOOKUP!$B$2:$B$797,'Scoring sheet'!CO66,LOOKUP!$C$2:$C$797,'Scoring sheet'!CP66,LOOKUP!$D$2:$D$797,'Scoring sheet'!CQ66)</f>
        <v>0</v>
      </c>
      <c r="CS66" s="24">
        <f t="shared" si="35"/>
        <v>0</v>
      </c>
      <c r="CT66" s="24">
        <f t="shared" si="84"/>
        <v>0</v>
      </c>
      <c r="CU66" s="29" t="s">
        <v>77</v>
      </c>
      <c r="CV66" s="6"/>
      <c r="CW66" s="22"/>
      <c r="CX66" s="22"/>
      <c r="CY66" s="6">
        <f>SUMIFS(LOOKUP!$E$2:$E$797,LOOKUP!$A$2:$A$797,'Scoring sheet'!$C66,LOOKUP!$B$2:$B$797,'Scoring sheet'!CV66,LOOKUP!$C$2:$C$797,'Scoring sheet'!CW66,LOOKUP!$D$2:$D$797,'Scoring sheet'!CX66)</f>
        <v>0</v>
      </c>
      <c r="CZ66" s="24">
        <f t="shared" si="36"/>
        <v>0</v>
      </c>
      <c r="DA66" s="24">
        <f t="shared" si="85"/>
        <v>0</v>
      </c>
      <c r="DB66" s="29" t="s">
        <v>77</v>
      </c>
      <c r="DC66" s="6"/>
      <c r="DD66" s="22"/>
      <c r="DE66" s="22"/>
      <c r="DF66" s="6">
        <f>SUMIFS(LOOKUP!$E$2:$E$797,LOOKUP!$A$2:$A$797,'Scoring sheet'!$C66,LOOKUP!$B$2:$B$797,'Scoring sheet'!DC66,LOOKUP!$C$2:$C$797,'Scoring sheet'!DD66,LOOKUP!$D$2:$D$797,'Scoring sheet'!DE66)</f>
        <v>0</v>
      </c>
      <c r="DG66" s="24">
        <f t="shared" si="37"/>
        <v>0</v>
      </c>
      <c r="DI66">
        <f t="shared" si="63"/>
        <v>0</v>
      </c>
      <c r="DJ66">
        <f t="shared" si="64"/>
        <v>0</v>
      </c>
      <c r="DK66">
        <f t="shared" si="65"/>
        <v>0</v>
      </c>
      <c r="DL66">
        <f t="shared" si="66"/>
        <v>0</v>
      </c>
      <c r="DM66">
        <f t="shared" si="67"/>
        <v>0</v>
      </c>
      <c r="DN66">
        <f t="shared" si="68"/>
        <v>0</v>
      </c>
      <c r="DO66">
        <f t="shared" si="69"/>
        <v>0</v>
      </c>
      <c r="DP66">
        <f t="shared" si="70"/>
        <v>0</v>
      </c>
      <c r="DQ66">
        <f t="shared" si="71"/>
        <v>0</v>
      </c>
      <c r="DR66">
        <f t="shared" si="38"/>
        <v>0</v>
      </c>
      <c r="DS66">
        <f t="shared" si="39"/>
        <v>0</v>
      </c>
      <c r="DT66">
        <f t="shared" si="40"/>
        <v>0</v>
      </c>
      <c r="DU66">
        <f t="shared" si="41"/>
        <v>0</v>
      </c>
      <c r="DV66">
        <f t="shared" si="42"/>
        <v>0</v>
      </c>
      <c r="DW66">
        <f t="shared" si="43"/>
        <v>0</v>
      </c>
      <c r="DY66">
        <f>SUM(LARGE(DI66:DR66,{1,2,3}))</f>
        <v>0</v>
      </c>
      <c r="DZ66">
        <f>SUM(LARGE(DI66:DR66,{1,2}))</f>
        <v>0</v>
      </c>
      <c r="EA66">
        <f>SUM(LARGE(DI66:DR66,{1}))</f>
        <v>0</v>
      </c>
      <c r="EB66">
        <f t="shared" si="44"/>
        <v>0</v>
      </c>
      <c r="EC66">
        <f t="shared" si="45"/>
        <v>0</v>
      </c>
      <c r="ED66">
        <f t="shared" si="46"/>
        <v>0</v>
      </c>
      <c r="EE66">
        <f>SUMIFS(LOOKUP!$G$2:$G$797,LOOKUP!$A$2:$A$797,'Scoring sheet'!$C66,LOOKUP!$E$2:$E$797,'Scoring sheet'!ED66)</f>
        <v>0</v>
      </c>
      <c r="EF66">
        <f>SUMIFS(LOOKUP!$B$2:$B$797,LOOKUP!$A$2:$A$797,'Scoring sheet'!$C66,LOOKUP!$E$2:$E$797,'Scoring sheet'!ED66)</f>
        <v>0</v>
      </c>
      <c r="EG66">
        <f>SUMIFS(LOOKUP!$C$2:$C$797,LOOKUP!$A$2:$A$797,'Scoring sheet'!$C66,LOOKUP!$E$2:$E$797,'Scoring sheet'!ED66)</f>
        <v>0</v>
      </c>
      <c r="EH66">
        <f>SUMIFS(LOOKUP!$F$2:$F$797,LOOKUP!$A$2:$A$797,'Scoring sheet'!$C66,LOOKUP!$E$2:$E$797,'Scoring sheet'!ED66)</f>
        <v>0</v>
      </c>
      <c r="EI66" t="e">
        <f>VLOOKUP(EH66,'Scoring points detail'!$H$222:$I$229,2,FALSE)</f>
        <v>#N/A</v>
      </c>
      <c r="EK66">
        <f t="shared" si="86"/>
        <v>0</v>
      </c>
    </row>
    <row r="67" spans="1:141" outlineLevel="1" x14ac:dyDescent="0.25">
      <c r="A67" t="s">
        <v>127</v>
      </c>
      <c r="D67" s="36"/>
      <c r="E67" s="36"/>
      <c r="F67" s="36"/>
      <c r="G67" s="37">
        <f>SUMIFS(LOOKUP!$E$2:$E$797,LOOKUP!$A$2:$A$797,'Scoring sheet'!$C67,LOOKUP!$B$2:$B$797,'Scoring sheet'!D67,LOOKUP!$C$2:$C$797,'Scoring sheet'!E67,LOOKUP!$D$2:$D$797,'Scoring sheet'!F67)</f>
        <v>0</v>
      </c>
      <c r="H67" s="21" t="s">
        <v>77</v>
      </c>
      <c r="I67" s="22"/>
      <c r="J67" s="22"/>
      <c r="K67" s="22"/>
      <c r="L67" s="6">
        <f>SUMIFS(LOOKUP!$E$2:$E$797,LOOKUP!$A$2:$A$797,'Scoring sheet'!$C67,LOOKUP!$B$2:$B$797,'Scoring sheet'!I67,LOOKUP!$C$2:$C$797,'Scoring sheet'!J67,LOOKUP!$D$2:$D$797,'Scoring sheet'!K67)</f>
        <v>0</v>
      </c>
      <c r="M67" s="24">
        <f t="shared" si="23"/>
        <v>0</v>
      </c>
      <c r="N67" s="24">
        <f t="shared" si="87"/>
        <v>0</v>
      </c>
      <c r="O67" s="21" t="s">
        <v>77</v>
      </c>
      <c r="P67" s="6"/>
      <c r="Q67" s="22"/>
      <c r="R67" s="22"/>
      <c r="S67" s="6">
        <f>SUMIFS(LOOKUP!$E$2:$E$797,LOOKUP!$A$2:$A$797,'Scoring sheet'!$C67,LOOKUP!$B$2:$B$797,'Scoring sheet'!P67,LOOKUP!$C$2:$C$797,'Scoring sheet'!Q67,LOOKUP!$D$2:$D$797,'Scoring sheet'!R67)</f>
        <v>0</v>
      </c>
      <c r="T67" s="24">
        <f t="shared" si="24"/>
        <v>0</v>
      </c>
      <c r="U67" s="24">
        <f t="shared" si="88"/>
        <v>0</v>
      </c>
      <c r="V67" s="29" t="s">
        <v>77</v>
      </c>
      <c r="W67" s="6"/>
      <c r="X67" s="22"/>
      <c r="Y67" s="22"/>
      <c r="Z67" s="6">
        <f>SUMIFS(LOOKUP!$E$2:$E$797,LOOKUP!$A$2:$A$797,'Scoring sheet'!$C67,LOOKUP!$B$2:$B$797,'Scoring sheet'!W67,LOOKUP!$C$2:$C$797,'Scoring sheet'!X67,LOOKUP!$D$2:$D$797,'Scoring sheet'!Y67)</f>
        <v>0</v>
      </c>
      <c r="AA67" s="24">
        <f t="shared" si="25"/>
        <v>0</v>
      </c>
      <c r="AB67" s="24">
        <f t="shared" si="89"/>
        <v>0</v>
      </c>
      <c r="AC67" s="29" t="s">
        <v>77</v>
      </c>
      <c r="AD67" s="6"/>
      <c r="AE67" s="22"/>
      <c r="AF67" s="22"/>
      <c r="AG67" s="6">
        <f>SUMIFS(LOOKUP!$E$2:$E$797,LOOKUP!$A$2:$A$797,'Scoring sheet'!$C67,LOOKUP!$B$2:$B$797,'Scoring sheet'!AD67,LOOKUP!$C$2:$C$797,'Scoring sheet'!AE67,LOOKUP!$D$2:$D$797,'Scoring sheet'!AF67)</f>
        <v>0</v>
      </c>
      <c r="AH67" s="24">
        <f t="shared" si="26"/>
        <v>0</v>
      </c>
      <c r="AI67" s="24">
        <f t="shared" si="90"/>
        <v>0</v>
      </c>
      <c r="AJ67" s="29" t="s">
        <v>77</v>
      </c>
      <c r="AK67" s="6"/>
      <c r="AL67" s="22"/>
      <c r="AM67" s="22"/>
      <c r="AN67" s="6">
        <f>SUMIFS(LOOKUP!$E$2:$E$797,LOOKUP!$A$2:$A$797,'Scoring sheet'!$C67,LOOKUP!$B$2:$B$797,'Scoring sheet'!AK67,LOOKUP!$C$2:$C$797,'Scoring sheet'!AL67,LOOKUP!$D$2:$D$797,'Scoring sheet'!AM67)</f>
        <v>0</v>
      </c>
      <c r="AO67" s="24">
        <f t="shared" si="27"/>
        <v>0</v>
      </c>
      <c r="AP67" s="24">
        <f t="shared" si="91"/>
        <v>0</v>
      </c>
      <c r="AQ67" s="29" t="s">
        <v>77</v>
      </c>
      <c r="AR67" s="6"/>
      <c r="AS67" s="22"/>
      <c r="AT67" s="22"/>
      <c r="AU67" s="6">
        <f>SUMIFS(LOOKUP!$E$2:$E$797,LOOKUP!$A$2:$A$797,'Scoring sheet'!$C67,LOOKUP!$B$2:$B$797,'Scoring sheet'!AR67,LOOKUP!$C$2:$C$797,'Scoring sheet'!AS67,LOOKUP!$D$2:$D$797,'Scoring sheet'!AT67)</f>
        <v>0</v>
      </c>
      <c r="AV67" s="24">
        <f t="shared" si="28"/>
        <v>0</v>
      </c>
      <c r="AW67" s="24">
        <f t="shared" si="92"/>
        <v>0</v>
      </c>
      <c r="AX67" s="29" t="s">
        <v>77</v>
      </c>
      <c r="AY67" s="6"/>
      <c r="AZ67" s="22"/>
      <c r="BA67" s="22"/>
      <c r="BB67" s="6">
        <f>SUMIFS(LOOKUP!$E$2:$E$797,LOOKUP!$A$2:$A$797,'Scoring sheet'!$C67,LOOKUP!$B$2:$B$797,'Scoring sheet'!AY67,LOOKUP!$C$2:$C$797,'Scoring sheet'!AZ67,LOOKUP!$D$2:$D$797,'Scoring sheet'!BA67)</f>
        <v>0</v>
      </c>
      <c r="BC67" s="24">
        <f t="shared" si="29"/>
        <v>0</v>
      </c>
      <c r="BD67" s="24">
        <f t="shared" si="93"/>
        <v>0</v>
      </c>
      <c r="BE67" s="29" t="s">
        <v>77</v>
      </c>
      <c r="BF67" s="6"/>
      <c r="BG67" s="22"/>
      <c r="BH67" s="22"/>
      <c r="BI67" s="6">
        <f>SUMIFS(LOOKUP!$E$2:$E$797,LOOKUP!$A$2:$A$797,'Scoring sheet'!$C67,LOOKUP!$B$2:$B$797,'Scoring sheet'!BF67,LOOKUP!$C$2:$C$797,'Scoring sheet'!BG67,LOOKUP!$D$2:$D$797,'Scoring sheet'!BH67)</f>
        <v>0</v>
      </c>
      <c r="BJ67" s="24">
        <f t="shared" si="30"/>
        <v>0</v>
      </c>
      <c r="BK67" s="24">
        <f t="shared" si="94"/>
        <v>0</v>
      </c>
      <c r="BL67" s="29" t="s">
        <v>77</v>
      </c>
      <c r="BM67" s="6"/>
      <c r="BN67" s="22"/>
      <c r="BO67" s="22"/>
      <c r="BP67" s="6">
        <f>SUMIFS(LOOKUP!$E$2:$E$797,LOOKUP!$A$2:$A$797,'Scoring sheet'!$C67,LOOKUP!$B$2:$B$797,'Scoring sheet'!BM67,LOOKUP!$C$2:$C$797,'Scoring sheet'!BN67,LOOKUP!$D$2:$D$797,'Scoring sheet'!BO67)</f>
        <v>0</v>
      </c>
      <c r="BQ67" s="24">
        <f t="shared" si="31"/>
        <v>0</v>
      </c>
      <c r="BR67" s="24">
        <f t="shared" si="95"/>
        <v>0</v>
      </c>
      <c r="BS67" s="29" t="s">
        <v>77</v>
      </c>
      <c r="BT67" s="6"/>
      <c r="BU67" s="22"/>
      <c r="BV67" s="22"/>
      <c r="BW67" s="6">
        <f>SUMIFS(LOOKUP!$E$2:$E$797,LOOKUP!$A$2:$A$797,'Scoring sheet'!$C67,LOOKUP!$B$2:$B$797,'Scoring sheet'!BT67,LOOKUP!$C$2:$C$797,'Scoring sheet'!BU67,LOOKUP!$D$2:$D$797,'Scoring sheet'!BV67)</f>
        <v>0</v>
      </c>
      <c r="BX67" s="24">
        <f t="shared" si="32"/>
        <v>0</v>
      </c>
      <c r="BY67" s="24">
        <f t="shared" si="81"/>
        <v>0</v>
      </c>
      <c r="BZ67" s="29" t="s">
        <v>77</v>
      </c>
      <c r="CA67" s="6"/>
      <c r="CB67" s="22"/>
      <c r="CC67" s="22"/>
      <c r="CD67" s="6">
        <f>SUMIFS(LOOKUP!$E$2:$E$797,LOOKUP!$A$2:$A$797,'Scoring sheet'!$C67,LOOKUP!$B$2:$B$797,'Scoring sheet'!CA67,LOOKUP!$C$2:$C$797,'Scoring sheet'!CB67,LOOKUP!$D$2:$D$797,'Scoring sheet'!CC67)</f>
        <v>0</v>
      </c>
      <c r="CE67" s="24">
        <f t="shared" si="33"/>
        <v>0</v>
      </c>
      <c r="CF67" s="24">
        <f t="shared" si="82"/>
        <v>0</v>
      </c>
      <c r="CG67" s="29" t="s">
        <v>77</v>
      </c>
      <c r="CH67" s="6"/>
      <c r="CI67" s="22"/>
      <c r="CJ67" s="22"/>
      <c r="CK67" s="6">
        <f>SUMIFS(LOOKUP!$E$2:$E$797,LOOKUP!$A$2:$A$797,'Scoring sheet'!$C67,LOOKUP!$B$2:$B$797,'Scoring sheet'!CH67,LOOKUP!$C$2:$C$797,'Scoring sheet'!CI67,LOOKUP!$D$2:$D$797,'Scoring sheet'!CJ67)</f>
        <v>0</v>
      </c>
      <c r="CL67" s="24">
        <f t="shared" si="34"/>
        <v>0</v>
      </c>
      <c r="CM67" s="24">
        <f t="shared" si="83"/>
        <v>0</v>
      </c>
      <c r="CN67" s="29" t="s">
        <v>77</v>
      </c>
      <c r="CO67" s="6"/>
      <c r="CP67" s="22"/>
      <c r="CQ67" s="22"/>
      <c r="CR67" s="6">
        <f>SUMIFS(LOOKUP!$E$2:$E$797,LOOKUP!$A$2:$A$797,'Scoring sheet'!$C67,LOOKUP!$B$2:$B$797,'Scoring sheet'!CO67,LOOKUP!$C$2:$C$797,'Scoring sheet'!CP67,LOOKUP!$D$2:$D$797,'Scoring sheet'!CQ67)</f>
        <v>0</v>
      </c>
      <c r="CS67" s="24">
        <f t="shared" si="35"/>
        <v>0</v>
      </c>
      <c r="CT67" s="24">
        <f t="shared" si="84"/>
        <v>0</v>
      </c>
      <c r="CU67" s="29" t="s">
        <v>77</v>
      </c>
      <c r="CV67" s="6"/>
      <c r="CW67" s="22"/>
      <c r="CX67" s="22"/>
      <c r="CY67" s="6">
        <f>SUMIFS(LOOKUP!$E$2:$E$797,LOOKUP!$A$2:$A$797,'Scoring sheet'!$C67,LOOKUP!$B$2:$B$797,'Scoring sheet'!CV67,LOOKUP!$C$2:$C$797,'Scoring sheet'!CW67,LOOKUP!$D$2:$D$797,'Scoring sheet'!CX67)</f>
        <v>0</v>
      </c>
      <c r="CZ67" s="24">
        <f t="shared" si="36"/>
        <v>0</v>
      </c>
      <c r="DA67" s="24">
        <f t="shared" si="85"/>
        <v>0</v>
      </c>
      <c r="DB67" s="29" t="s">
        <v>77</v>
      </c>
      <c r="DC67" s="6"/>
      <c r="DD67" s="22"/>
      <c r="DE67" s="22"/>
      <c r="DF67" s="6">
        <f>SUMIFS(LOOKUP!$E$2:$E$797,LOOKUP!$A$2:$A$797,'Scoring sheet'!$C67,LOOKUP!$B$2:$B$797,'Scoring sheet'!DC67,LOOKUP!$C$2:$C$797,'Scoring sheet'!DD67,LOOKUP!$D$2:$D$797,'Scoring sheet'!DE67)</f>
        <v>0</v>
      </c>
      <c r="DG67" s="24">
        <f t="shared" si="37"/>
        <v>0</v>
      </c>
      <c r="DI67">
        <f t="shared" si="63"/>
        <v>0</v>
      </c>
      <c r="DJ67">
        <f t="shared" si="64"/>
        <v>0</v>
      </c>
      <c r="DK67">
        <f t="shared" si="65"/>
        <v>0</v>
      </c>
      <c r="DL67">
        <f t="shared" si="66"/>
        <v>0</v>
      </c>
      <c r="DM67">
        <f t="shared" si="67"/>
        <v>0</v>
      </c>
      <c r="DN67">
        <f t="shared" si="68"/>
        <v>0</v>
      </c>
      <c r="DO67">
        <f t="shared" si="69"/>
        <v>0</v>
      </c>
      <c r="DP67">
        <f t="shared" si="70"/>
        <v>0</v>
      </c>
      <c r="DQ67">
        <f t="shared" si="71"/>
        <v>0</v>
      </c>
      <c r="DR67">
        <f t="shared" si="38"/>
        <v>0</v>
      </c>
      <c r="DS67">
        <f t="shared" si="39"/>
        <v>0</v>
      </c>
      <c r="DT67">
        <f t="shared" si="40"/>
        <v>0</v>
      </c>
      <c r="DU67">
        <f t="shared" si="41"/>
        <v>0</v>
      </c>
      <c r="DV67">
        <f t="shared" si="42"/>
        <v>0</v>
      </c>
      <c r="DW67">
        <f t="shared" si="43"/>
        <v>0</v>
      </c>
      <c r="DY67">
        <f>SUM(LARGE(DI67:DR67,{1,2,3}))</f>
        <v>0</v>
      </c>
      <c r="DZ67">
        <f>SUM(LARGE(DI67:DR67,{1,2}))</f>
        <v>0</v>
      </c>
      <c r="EA67">
        <f>SUM(LARGE(DI67:DR67,{1}))</f>
        <v>0</v>
      </c>
      <c r="EB67">
        <f t="shared" si="44"/>
        <v>0</v>
      </c>
      <c r="EC67">
        <f t="shared" si="45"/>
        <v>0</v>
      </c>
      <c r="ED67">
        <f t="shared" si="46"/>
        <v>0</v>
      </c>
      <c r="EE67">
        <f>SUMIFS(LOOKUP!$G$2:$G$797,LOOKUP!$A$2:$A$797,'Scoring sheet'!$C67,LOOKUP!$E$2:$E$797,'Scoring sheet'!ED67)</f>
        <v>0</v>
      </c>
      <c r="EF67">
        <f>SUMIFS(LOOKUP!$B$2:$B$797,LOOKUP!$A$2:$A$797,'Scoring sheet'!$C67,LOOKUP!$E$2:$E$797,'Scoring sheet'!ED67)</f>
        <v>0</v>
      </c>
      <c r="EG67">
        <f>SUMIFS(LOOKUP!$C$2:$C$797,LOOKUP!$A$2:$A$797,'Scoring sheet'!$C67,LOOKUP!$E$2:$E$797,'Scoring sheet'!ED67)</f>
        <v>0</v>
      </c>
      <c r="EH67">
        <f>SUMIFS(LOOKUP!$F$2:$F$797,LOOKUP!$A$2:$A$797,'Scoring sheet'!$C67,LOOKUP!$E$2:$E$797,'Scoring sheet'!ED67)</f>
        <v>0</v>
      </c>
      <c r="EI67" t="e">
        <f>VLOOKUP(EH67,'Scoring points detail'!$H$222:$I$229,2,FALSE)</f>
        <v>#N/A</v>
      </c>
      <c r="EK67">
        <f t="shared" si="86"/>
        <v>0</v>
      </c>
    </row>
    <row r="68" spans="1:141" outlineLevel="1" x14ac:dyDescent="0.25">
      <c r="A68" t="s">
        <v>128</v>
      </c>
      <c r="D68" s="36"/>
      <c r="E68" s="36"/>
      <c r="F68" s="36"/>
      <c r="G68" s="37">
        <f>SUMIFS(LOOKUP!$E$2:$E$797,LOOKUP!$A$2:$A$797,'Scoring sheet'!$C68,LOOKUP!$B$2:$B$797,'Scoring sheet'!D68,LOOKUP!$C$2:$C$797,'Scoring sheet'!E68,LOOKUP!$D$2:$D$797,'Scoring sheet'!F68)</f>
        <v>0</v>
      </c>
      <c r="H68" s="21" t="s">
        <v>77</v>
      </c>
      <c r="I68" s="22"/>
      <c r="J68" s="22"/>
      <c r="K68" s="22"/>
      <c r="L68" s="6">
        <f>SUMIFS(LOOKUP!$E$2:$E$797,LOOKUP!$A$2:$A$797,'Scoring sheet'!$C68,LOOKUP!$B$2:$B$797,'Scoring sheet'!I68,LOOKUP!$C$2:$C$797,'Scoring sheet'!J68,LOOKUP!$D$2:$D$797,'Scoring sheet'!K68)</f>
        <v>0</v>
      </c>
      <c r="M68" s="24">
        <f t="shared" ref="M68:M84" si="96">IF(L68=0,,L68-(G68-6))</f>
        <v>0</v>
      </c>
      <c r="N68" s="24">
        <f t="shared" si="87"/>
        <v>0</v>
      </c>
      <c r="O68" s="21" t="s">
        <v>77</v>
      </c>
      <c r="P68" s="6"/>
      <c r="Q68" s="22"/>
      <c r="R68" s="22"/>
      <c r="S68" s="6">
        <f>SUMIFS(LOOKUP!$E$2:$E$797,LOOKUP!$A$2:$A$797,'Scoring sheet'!$C68,LOOKUP!$B$2:$B$797,'Scoring sheet'!P68,LOOKUP!$C$2:$C$797,'Scoring sheet'!Q68,LOOKUP!$D$2:$D$797,'Scoring sheet'!R68)</f>
        <v>0</v>
      </c>
      <c r="T68" s="24">
        <f t="shared" ref="T68:T84" si="97">IF(S68=0,,S68-(N68-6))</f>
        <v>0</v>
      </c>
      <c r="U68" s="24">
        <f t="shared" si="88"/>
        <v>0</v>
      </c>
      <c r="V68" s="29" t="s">
        <v>77</v>
      </c>
      <c r="W68" s="6"/>
      <c r="X68" s="22"/>
      <c r="Y68" s="22"/>
      <c r="Z68" s="6">
        <f>SUMIFS(LOOKUP!$E$2:$E$797,LOOKUP!$A$2:$A$797,'Scoring sheet'!$C68,LOOKUP!$B$2:$B$797,'Scoring sheet'!W68,LOOKUP!$C$2:$C$797,'Scoring sheet'!X68,LOOKUP!$D$2:$D$797,'Scoring sheet'!Y68)</f>
        <v>0</v>
      </c>
      <c r="AA68" s="24">
        <f t="shared" ref="AA68:AA84" si="98">IF(Z68=0,,Z68-(U68-6))</f>
        <v>0</v>
      </c>
      <c r="AB68" s="24">
        <f t="shared" si="89"/>
        <v>0</v>
      </c>
      <c r="AC68" s="29" t="s">
        <v>77</v>
      </c>
      <c r="AD68" s="6"/>
      <c r="AE68" s="22"/>
      <c r="AF68" s="22"/>
      <c r="AG68" s="6">
        <f>SUMIFS(LOOKUP!$E$2:$E$797,LOOKUP!$A$2:$A$797,'Scoring sheet'!$C68,LOOKUP!$B$2:$B$797,'Scoring sheet'!AD68,LOOKUP!$C$2:$C$797,'Scoring sheet'!AE68,LOOKUP!$D$2:$D$797,'Scoring sheet'!AF68)</f>
        <v>0</v>
      </c>
      <c r="AH68" s="24">
        <f t="shared" ref="AH68:AH84" si="99">IF(AG68=0,,AG68-(AB68-6))</f>
        <v>0</v>
      </c>
      <c r="AI68" s="24">
        <f t="shared" si="90"/>
        <v>0</v>
      </c>
      <c r="AJ68" s="29" t="s">
        <v>77</v>
      </c>
      <c r="AK68" s="6"/>
      <c r="AL68" s="22"/>
      <c r="AM68" s="22"/>
      <c r="AN68" s="6">
        <f>SUMIFS(LOOKUP!$E$2:$E$797,LOOKUP!$A$2:$A$797,'Scoring sheet'!$C68,LOOKUP!$B$2:$B$797,'Scoring sheet'!AK68,LOOKUP!$C$2:$C$797,'Scoring sheet'!AL68,LOOKUP!$D$2:$D$797,'Scoring sheet'!AM68)</f>
        <v>0</v>
      </c>
      <c r="AO68" s="24">
        <f t="shared" ref="AO68:AO84" si="100">IF(AN68=0,,AN68-(AI68-6))</f>
        <v>0</v>
      </c>
      <c r="AP68" s="24">
        <f t="shared" si="91"/>
        <v>0</v>
      </c>
      <c r="AQ68" s="29" t="s">
        <v>77</v>
      </c>
      <c r="AR68" s="6"/>
      <c r="AS68" s="22"/>
      <c r="AT68" s="22"/>
      <c r="AU68" s="6">
        <f>SUMIFS(LOOKUP!$E$2:$E$797,LOOKUP!$A$2:$A$797,'Scoring sheet'!$C68,LOOKUP!$B$2:$B$797,'Scoring sheet'!AR68,LOOKUP!$C$2:$C$797,'Scoring sheet'!AS68,LOOKUP!$D$2:$D$797,'Scoring sheet'!AT68)</f>
        <v>0</v>
      </c>
      <c r="AV68" s="24">
        <f t="shared" ref="AV68:AV84" si="101">IF(AU68=0,,AU68-(AP68-6))</f>
        <v>0</v>
      </c>
      <c r="AW68" s="24">
        <f t="shared" si="92"/>
        <v>0</v>
      </c>
      <c r="AX68" s="29" t="s">
        <v>77</v>
      </c>
      <c r="AY68" s="6"/>
      <c r="AZ68" s="22"/>
      <c r="BA68" s="22"/>
      <c r="BB68" s="6">
        <f>SUMIFS(LOOKUP!$E$2:$E$797,LOOKUP!$A$2:$A$797,'Scoring sheet'!$C68,LOOKUP!$B$2:$B$797,'Scoring sheet'!AY68,LOOKUP!$C$2:$C$797,'Scoring sheet'!AZ68,LOOKUP!$D$2:$D$797,'Scoring sheet'!BA68)</f>
        <v>0</v>
      </c>
      <c r="BC68" s="24">
        <f t="shared" ref="BC68:BC84" si="102">IF(BB68=0,,BB68-(AW68-6))</f>
        <v>0</v>
      </c>
      <c r="BD68" s="24">
        <f t="shared" si="93"/>
        <v>0</v>
      </c>
      <c r="BE68" s="29" t="s">
        <v>77</v>
      </c>
      <c r="BF68" s="6"/>
      <c r="BG68" s="22"/>
      <c r="BH68" s="22"/>
      <c r="BI68" s="6">
        <f>SUMIFS(LOOKUP!$E$2:$E$797,LOOKUP!$A$2:$A$797,'Scoring sheet'!$C68,LOOKUP!$B$2:$B$797,'Scoring sheet'!BF68,LOOKUP!$C$2:$C$797,'Scoring sheet'!BG68,LOOKUP!$D$2:$D$797,'Scoring sheet'!BH68)</f>
        <v>0</v>
      </c>
      <c r="BJ68" s="24">
        <f t="shared" ref="BJ68:BJ84" si="103">IF(BI68=0,,BI68-(BD68-6))</f>
        <v>0</v>
      </c>
      <c r="BK68" s="24">
        <f t="shared" si="94"/>
        <v>0</v>
      </c>
      <c r="BL68" s="29" t="s">
        <v>77</v>
      </c>
      <c r="BM68" s="6"/>
      <c r="BN68" s="22"/>
      <c r="BO68" s="22"/>
      <c r="BP68" s="6">
        <f>SUMIFS(LOOKUP!$E$2:$E$797,LOOKUP!$A$2:$A$797,'Scoring sheet'!$C68,LOOKUP!$B$2:$B$797,'Scoring sheet'!BM68,LOOKUP!$C$2:$C$797,'Scoring sheet'!BN68,LOOKUP!$D$2:$D$797,'Scoring sheet'!BO68)</f>
        <v>0</v>
      </c>
      <c r="BQ68" s="24">
        <f t="shared" ref="BQ68:BQ84" si="104">IF(BP68=0,,BP68-(BK68-6))</f>
        <v>0</v>
      </c>
      <c r="BR68" s="24">
        <f t="shared" si="95"/>
        <v>0</v>
      </c>
      <c r="BS68" s="29" t="s">
        <v>77</v>
      </c>
      <c r="BT68" s="6"/>
      <c r="BU68" s="22"/>
      <c r="BV68" s="22"/>
      <c r="BW68" s="6">
        <f>SUMIFS(LOOKUP!$E$2:$E$797,LOOKUP!$A$2:$A$797,'Scoring sheet'!$C68,LOOKUP!$B$2:$B$797,'Scoring sheet'!BT68,LOOKUP!$C$2:$C$797,'Scoring sheet'!BU68,LOOKUP!$D$2:$D$797,'Scoring sheet'!BV68)</f>
        <v>0</v>
      </c>
      <c r="BX68" s="24">
        <f t="shared" ref="BX68:BX84" si="105">IF(BW68=0,,BW68-(BR68-6))</f>
        <v>0</v>
      </c>
      <c r="BY68" s="24">
        <f t="shared" si="81"/>
        <v>0</v>
      </c>
      <c r="BZ68" s="29" t="s">
        <v>77</v>
      </c>
      <c r="CA68" s="6"/>
      <c r="CB68" s="22"/>
      <c r="CC68" s="22"/>
      <c r="CD68" s="6">
        <f>SUMIFS(LOOKUP!$E$2:$E$797,LOOKUP!$A$2:$A$797,'Scoring sheet'!$C68,LOOKUP!$B$2:$B$797,'Scoring sheet'!CA68,LOOKUP!$C$2:$C$797,'Scoring sheet'!CB68,LOOKUP!$D$2:$D$797,'Scoring sheet'!CC68)</f>
        <v>0</v>
      </c>
      <c r="CE68" s="24">
        <f t="shared" si="33"/>
        <v>0</v>
      </c>
      <c r="CF68" s="24">
        <f t="shared" si="82"/>
        <v>0</v>
      </c>
      <c r="CG68" s="29" t="s">
        <v>77</v>
      </c>
      <c r="CH68" s="6"/>
      <c r="CI68" s="22"/>
      <c r="CJ68" s="22"/>
      <c r="CK68" s="6">
        <f>SUMIFS(LOOKUP!$E$2:$E$797,LOOKUP!$A$2:$A$797,'Scoring sheet'!$C68,LOOKUP!$B$2:$B$797,'Scoring sheet'!CH68,LOOKUP!$C$2:$C$797,'Scoring sheet'!CI68,LOOKUP!$D$2:$D$797,'Scoring sheet'!CJ68)</f>
        <v>0</v>
      </c>
      <c r="CL68" s="24">
        <f t="shared" si="34"/>
        <v>0</v>
      </c>
      <c r="CM68" s="24">
        <f t="shared" si="83"/>
        <v>0</v>
      </c>
      <c r="CN68" s="29" t="s">
        <v>77</v>
      </c>
      <c r="CO68" s="6"/>
      <c r="CP68" s="22"/>
      <c r="CQ68" s="22"/>
      <c r="CR68" s="6">
        <f>SUMIFS(LOOKUP!$E$2:$E$797,LOOKUP!$A$2:$A$797,'Scoring sheet'!$C68,LOOKUP!$B$2:$B$797,'Scoring sheet'!CO68,LOOKUP!$C$2:$C$797,'Scoring sheet'!CP68,LOOKUP!$D$2:$D$797,'Scoring sheet'!CQ68)</f>
        <v>0</v>
      </c>
      <c r="CS68" s="24">
        <f t="shared" si="35"/>
        <v>0</v>
      </c>
      <c r="CT68" s="24">
        <f t="shared" si="84"/>
        <v>0</v>
      </c>
      <c r="CU68" s="29" t="s">
        <v>77</v>
      </c>
      <c r="CV68" s="6"/>
      <c r="CW68" s="22"/>
      <c r="CX68" s="22"/>
      <c r="CY68" s="6">
        <f>SUMIFS(LOOKUP!$E$2:$E$797,LOOKUP!$A$2:$A$797,'Scoring sheet'!$C68,LOOKUP!$B$2:$B$797,'Scoring sheet'!CV68,LOOKUP!$C$2:$C$797,'Scoring sheet'!CW68,LOOKUP!$D$2:$D$797,'Scoring sheet'!CX68)</f>
        <v>0</v>
      </c>
      <c r="CZ68" s="24">
        <f t="shared" si="36"/>
        <v>0</v>
      </c>
      <c r="DA68" s="24">
        <f t="shared" si="85"/>
        <v>0</v>
      </c>
      <c r="DB68" s="29" t="s">
        <v>77</v>
      </c>
      <c r="DC68" s="6"/>
      <c r="DD68" s="22"/>
      <c r="DE68" s="22"/>
      <c r="DF68" s="6">
        <f>SUMIFS(LOOKUP!$E$2:$E$797,LOOKUP!$A$2:$A$797,'Scoring sheet'!$C68,LOOKUP!$B$2:$B$797,'Scoring sheet'!DC68,LOOKUP!$C$2:$C$797,'Scoring sheet'!DD68,LOOKUP!$D$2:$D$797,'Scoring sheet'!DE68)</f>
        <v>0</v>
      </c>
      <c r="DG68" s="24">
        <f t="shared" si="37"/>
        <v>0</v>
      </c>
      <c r="DI68">
        <f t="shared" si="63"/>
        <v>0</v>
      </c>
      <c r="DJ68">
        <f t="shared" si="64"/>
        <v>0</v>
      </c>
      <c r="DK68">
        <f t="shared" si="65"/>
        <v>0</v>
      </c>
      <c r="DL68">
        <f t="shared" si="66"/>
        <v>0</v>
      </c>
      <c r="DM68">
        <f t="shared" si="67"/>
        <v>0</v>
      </c>
      <c r="DN68">
        <f t="shared" si="68"/>
        <v>0</v>
      </c>
      <c r="DO68">
        <f t="shared" si="69"/>
        <v>0</v>
      </c>
      <c r="DP68">
        <f t="shared" si="70"/>
        <v>0</v>
      </c>
      <c r="DQ68">
        <f t="shared" si="71"/>
        <v>0</v>
      </c>
      <c r="DR68">
        <f t="shared" si="38"/>
        <v>0</v>
      </c>
      <c r="DS68">
        <f t="shared" si="39"/>
        <v>0</v>
      </c>
      <c r="DT68">
        <f t="shared" si="40"/>
        <v>0</v>
      </c>
      <c r="DU68">
        <f t="shared" si="41"/>
        <v>0</v>
      </c>
      <c r="DV68">
        <f t="shared" si="42"/>
        <v>0</v>
      </c>
      <c r="DW68">
        <f t="shared" si="43"/>
        <v>0</v>
      </c>
      <c r="DY68">
        <f>SUM(LARGE(DI68:DR68,{1,2,3}))</f>
        <v>0</v>
      </c>
      <c r="DZ68">
        <f>SUM(LARGE(DI68:DR68,{1,2}))</f>
        <v>0</v>
      </c>
      <c r="EA68">
        <f>SUM(LARGE(DI68:DR68,{1}))</f>
        <v>0</v>
      </c>
      <c r="EB68">
        <f t="shared" ref="EB68:EB84" si="106">SUM(DI68:DR68)</f>
        <v>0</v>
      </c>
      <c r="EC68">
        <f t="shared" si="45"/>
        <v>0</v>
      </c>
      <c r="ED68">
        <f t="shared" ref="ED68:ED84" si="107">MAX(L68,S68,Z68,AG68,AN68,AU68,BB68,BI68,BP68,BW68)</f>
        <v>0</v>
      </c>
      <c r="EE68">
        <f>SUMIFS(LOOKUP!$G$2:$G$797,LOOKUP!$A$2:$A$797,'Scoring sheet'!$C68,LOOKUP!$E$2:$E$797,'Scoring sheet'!ED68)</f>
        <v>0</v>
      </c>
      <c r="EF68">
        <f>SUMIFS(LOOKUP!$B$2:$B$797,LOOKUP!$A$2:$A$797,'Scoring sheet'!$C68,LOOKUP!$E$2:$E$797,'Scoring sheet'!ED68)</f>
        <v>0</v>
      </c>
      <c r="EG68">
        <f>SUMIFS(LOOKUP!$C$2:$C$797,LOOKUP!$A$2:$A$797,'Scoring sheet'!$C68,LOOKUP!$E$2:$E$797,'Scoring sheet'!ED68)</f>
        <v>0</v>
      </c>
      <c r="EH68">
        <f>SUMIFS(LOOKUP!$F$2:$F$797,LOOKUP!$A$2:$A$797,'Scoring sheet'!$C68,LOOKUP!$E$2:$E$797,'Scoring sheet'!ED68)</f>
        <v>0</v>
      </c>
      <c r="EI68" t="e">
        <f>VLOOKUP(EH68,'Scoring points detail'!$H$222:$I$229,2,FALSE)</f>
        <v>#N/A</v>
      </c>
      <c r="EK68">
        <f t="shared" si="86"/>
        <v>0</v>
      </c>
    </row>
    <row r="69" spans="1:141" outlineLevel="1" x14ac:dyDescent="0.25">
      <c r="A69" t="s">
        <v>129</v>
      </c>
      <c r="D69" s="36"/>
      <c r="E69" s="36"/>
      <c r="F69" s="36"/>
      <c r="G69" s="37">
        <f>SUMIFS(LOOKUP!$E$2:$E$797,LOOKUP!$A$2:$A$797,'Scoring sheet'!$C69,LOOKUP!$B$2:$B$797,'Scoring sheet'!D69,LOOKUP!$C$2:$C$797,'Scoring sheet'!E69,LOOKUP!$D$2:$D$797,'Scoring sheet'!F69)</f>
        <v>0</v>
      </c>
      <c r="H69" s="21" t="s">
        <v>77</v>
      </c>
      <c r="I69" s="22"/>
      <c r="J69" s="22"/>
      <c r="K69" s="22"/>
      <c r="L69" s="6">
        <f>SUMIFS(LOOKUP!$E$2:$E$797,LOOKUP!$A$2:$A$797,'Scoring sheet'!$C69,LOOKUP!$B$2:$B$797,'Scoring sheet'!I69,LOOKUP!$C$2:$C$797,'Scoring sheet'!J69,LOOKUP!$D$2:$D$797,'Scoring sheet'!K69)</f>
        <v>0</v>
      </c>
      <c r="M69" s="24">
        <f t="shared" ref="M69:M83" si="108">IF(L69=0,,L69-(G69-6))</f>
        <v>0</v>
      </c>
      <c r="N69" s="24">
        <f t="shared" ref="N69:N83" si="109">IF(G69&lt;L69,(L69+G69)/2,G69)</f>
        <v>0</v>
      </c>
      <c r="O69" s="21" t="s">
        <v>77</v>
      </c>
      <c r="P69" s="6"/>
      <c r="Q69" s="22"/>
      <c r="R69" s="22"/>
      <c r="S69" s="6">
        <f>SUMIFS(LOOKUP!$E$2:$E$797,LOOKUP!$A$2:$A$797,'Scoring sheet'!$C69,LOOKUP!$B$2:$B$797,'Scoring sheet'!P69,LOOKUP!$C$2:$C$797,'Scoring sheet'!Q69,LOOKUP!$D$2:$D$797,'Scoring sheet'!R69)</f>
        <v>0</v>
      </c>
      <c r="T69" s="24">
        <f t="shared" ref="T69:T83" si="110">IF(S69=0,,S69-(N69-6))</f>
        <v>0</v>
      </c>
      <c r="U69" s="24">
        <f t="shared" ref="U69:U83" si="111">IF(N69&lt;S69,(S69+N69)/2,N69)</f>
        <v>0</v>
      </c>
      <c r="V69" s="29" t="s">
        <v>77</v>
      </c>
      <c r="W69" s="6"/>
      <c r="X69" s="22"/>
      <c r="Y69" s="22"/>
      <c r="Z69" s="6">
        <f>SUMIFS(LOOKUP!$E$2:$E$797,LOOKUP!$A$2:$A$797,'Scoring sheet'!$C69,LOOKUP!$B$2:$B$797,'Scoring sheet'!W69,LOOKUP!$C$2:$C$797,'Scoring sheet'!X69,LOOKUP!$D$2:$D$797,'Scoring sheet'!Y69)</f>
        <v>0</v>
      </c>
      <c r="AA69" s="24">
        <f t="shared" ref="AA69:AA83" si="112">IF(Z69=0,,Z69-(U69-6))</f>
        <v>0</v>
      </c>
      <c r="AB69" s="24">
        <f t="shared" ref="AB69:AB83" si="113">IF(U69&lt;Z69,(Z69+U69)/2,U69)</f>
        <v>0</v>
      </c>
      <c r="AC69" s="29" t="s">
        <v>77</v>
      </c>
      <c r="AD69" s="6"/>
      <c r="AE69" s="22"/>
      <c r="AF69" s="22"/>
      <c r="AG69" s="6">
        <f>SUMIFS(LOOKUP!$E$2:$E$797,LOOKUP!$A$2:$A$797,'Scoring sheet'!$C69,LOOKUP!$B$2:$B$797,'Scoring sheet'!AD69,LOOKUP!$C$2:$C$797,'Scoring sheet'!AE69,LOOKUP!$D$2:$D$797,'Scoring sheet'!AF69)</f>
        <v>0</v>
      </c>
      <c r="AH69" s="24">
        <f t="shared" ref="AH69:AH83" si="114">IF(AG69=0,,AG69-(AB69-6))</f>
        <v>0</v>
      </c>
      <c r="AI69" s="24">
        <f t="shared" ref="AI69:AI83" si="115">IF(AB69&lt;AG69,(AG69+AB69)/2,AB69)</f>
        <v>0</v>
      </c>
      <c r="AJ69" s="29" t="s">
        <v>77</v>
      </c>
      <c r="AK69" s="6"/>
      <c r="AL69" s="22"/>
      <c r="AM69" s="22"/>
      <c r="AN69" s="6">
        <f>SUMIFS(LOOKUP!$E$2:$E$797,LOOKUP!$A$2:$A$797,'Scoring sheet'!$C69,LOOKUP!$B$2:$B$797,'Scoring sheet'!AK69,LOOKUP!$C$2:$C$797,'Scoring sheet'!AL69,LOOKUP!$D$2:$D$797,'Scoring sheet'!AM69)</f>
        <v>0</v>
      </c>
      <c r="AO69" s="24">
        <f t="shared" ref="AO69:AO83" si="116">IF(AN69=0,,AN69-(AI69-6))</f>
        <v>0</v>
      </c>
      <c r="AP69" s="24">
        <f t="shared" ref="AP69:AP83" si="117">IF(AI69&lt;AN69,(AN69+AI69)/2,AI69)</f>
        <v>0</v>
      </c>
      <c r="AQ69" s="29" t="s">
        <v>77</v>
      </c>
      <c r="AR69" s="6"/>
      <c r="AS69" s="22"/>
      <c r="AT69" s="22"/>
      <c r="AU69" s="6">
        <f>SUMIFS(LOOKUP!$E$2:$E$797,LOOKUP!$A$2:$A$797,'Scoring sheet'!$C69,LOOKUP!$B$2:$B$797,'Scoring sheet'!AR69,LOOKUP!$C$2:$C$797,'Scoring sheet'!AS69,LOOKUP!$D$2:$D$797,'Scoring sheet'!AT69)</f>
        <v>0</v>
      </c>
      <c r="AV69" s="24">
        <f t="shared" ref="AV69:AV83" si="118">IF(AU69=0,,AU69-(AP69-6))</f>
        <v>0</v>
      </c>
      <c r="AW69" s="24">
        <f t="shared" ref="AW69:AW83" si="119">IF(AP69&lt;AU69,(AU69+AP69)/2,AP69)</f>
        <v>0</v>
      </c>
      <c r="AX69" s="29" t="s">
        <v>77</v>
      </c>
      <c r="AY69" s="6"/>
      <c r="AZ69" s="22"/>
      <c r="BA69" s="22"/>
      <c r="BB69" s="6">
        <f>SUMIFS(LOOKUP!$E$2:$E$797,LOOKUP!$A$2:$A$797,'Scoring sheet'!$C69,LOOKUP!$B$2:$B$797,'Scoring sheet'!AY69,LOOKUP!$C$2:$C$797,'Scoring sheet'!AZ69,LOOKUP!$D$2:$D$797,'Scoring sheet'!BA69)</f>
        <v>0</v>
      </c>
      <c r="BC69" s="24">
        <f t="shared" ref="BC69:BC83" si="120">IF(BB69=0,,BB69-(AW69-6))</f>
        <v>0</v>
      </c>
      <c r="BD69" s="24">
        <f t="shared" ref="BD69:BD83" si="121">IF(AW69&lt;BB69,(BB69+AW69)/2,AW69)</f>
        <v>0</v>
      </c>
      <c r="BE69" s="29" t="s">
        <v>77</v>
      </c>
      <c r="BF69" s="6"/>
      <c r="BG69" s="22"/>
      <c r="BH69" s="22"/>
      <c r="BI69" s="6">
        <f>SUMIFS(LOOKUP!$E$2:$E$797,LOOKUP!$A$2:$A$797,'Scoring sheet'!$C69,LOOKUP!$B$2:$B$797,'Scoring sheet'!BF69,LOOKUP!$C$2:$C$797,'Scoring sheet'!BG69,LOOKUP!$D$2:$D$797,'Scoring sheet'!BH69)</f>
        <v>0</v>
      </c>
      <c r="BJ69" s="24">
        <f t="shared" ref="BJ69:BJ83" si="122">IF(BI69=0,,BI69-(BD69-6))</f>
        <v>0</v>
      </c>
      <c r="BK69" s="24">
        <f t="shared" ref="BK69:BK83" si="123">IF(BD69&lt;BI69,(BI69+BD69)/2,BD69)</f>
        <v>0</v>
      </c>
      <c r="BL69" s="29" t="s">
        <v>77</v>
      </c>
      <c r="BM69" s="6"/>
      <c r="BN69" s="22"/>
      <c r="BO69" s="22"/>
      <c r="BP69" s="6">
        <f>SUMIFS(LOOKUP!$E$2:$E$797,LOOKUP!$A$2:$A$797,'Scoring sheet'!$C69,LOOKUP!$B$2:$B$797,'Scoring sheet'!BM69,LOOKUP!$C$2:$C$797,'Scoring sheet'!BN69,LOOKUP!$D$2:$D$797,'Scoring sheet'!BO69)</f>
        <v>0</v>
      </c>
      <c r="BQ69" s="24">
        <f t="shared" ref="BQ69:BQ83" si="124">IF(BP69=0,,BP69-(BK69-6))</f>
        <v>0</v>
      </c>
      <c r="BR69" s="24">
        <f t="shared" ref="BR69:BR83" si="125">IF(BK69&lt;BP69,(BP69+BK69)/2,BK69)</f>
        <v>0</v>
      </c>
      <c r="BS69" s="29" t="s">
        <v>77</v>
      </c>
      <c r="BT69" s="6"/>
      <c r="BU69" s="22"/>
      <c r="BV69" s="22"/>
      <c r="BW69" s="6">
        <f>SUMIFS(LOOKUP!$E$2:$E$797,LOOKUP!$A$2:$A$797,'Scoring sheet'!$C69,LOOKUP!$B$2:$B$797,'Scoring sheet'!BT69,LOOKUP!$C$2:$C$797,'Scoring sheet'!BU69,LOOKUP!$D$2:$D$797,'Scoring sheet'!BV69)</f>
        <v>0</v>
      </c>
      <c r="BX69" s="24">
        <f t="shared" ref="BX69:BX83" si="126">IF(BW69=0,,BW69-(BR69-6))</f>
        <v>0</v>
      </c>
      <c r="BY69" s="24">
        <f t="shared" ref="BY69:BY83" si="127">IF(BR69&lt;BW69,(BW69+BR69)/2,BR69)</f>
        <v>0</v>
      </c>
      <c r="BZ69" s="29" t="s">
        <v>77</v>
      </c>
      <c r="CA69" s="6"/>
      <c r="CB69" s="22"/>
      <c r="CC69" s="22"/>
      <c r="CD69" s="6">
        <f>SUMIFS(LOOKUP!$E$2:$E$797,LOOKUP!$A$2:$A$797,'Scoring sheet'!$C69,LOOKUP!$B$2:$B$797,'Scoring sheet'!CA69,LOOKUP!$C$2:$C$797,'Scoring sheet'!CB69,LOOKUP!$D$2:$D$797,'Scoring sheet'!CC69)</f>
        <v>0</v>
      </c>
      <c r="CE69" s="24">
        <f t="shared" ref="CE69:CE83" si="128">IF(CD69=0,,CD69-(BY69-6))</f>
        <v>0</v>
      </c>
      <c r="CF69" s="24">
        <f t="shared" ref="CF69:CF83" si="129">IF(BY69&lt;CD69,(CD69+BY69)/2,BY69)</f>
        <v>0</v>
      </c>
      <c r="CG69" s="29" t="s">
        <v>77</v>
      </c>
      <c r="CH69" s="6"/>
      <c r="CI69" s="22"/>
      <c r="CJ69" s="22"/>
      <c r="CK69" s="6">
        <f>SUMIFS(LOOKUP!$E$2:$E$797,LOOKUP!$A$2:$A$797,'Scoring sheet'!$C69,LOOKUP!$B$2:$B$797,'Scoring sheet'!CH69,LOOKUP!$C$2:$C$797,'Scoring sheet'!CI69,LOOKUP!$D$2:$D$797,'Scoring sheet'!CJ69)</f>
        <v>0</v>
      </c>
      <c r="CL69" s="24">
        <f t="shared" ref="CL69:CL83" si="130">IF(CK69=0,,CK69-(CF69-6))</f>
        <v>0</v>
      </c>
      <c r="CM69" s="24">
        <f t="shared" ref="CM69:CM83" si="131">IF(CF69&lt;CK69,(CK69+CF69)/2,CF69)</f>
        <v>0</v>
      </c>
      <c r="CN69" s="29" t="s">
        <v>77</v>
      </c>
      <c r="CO69" s="6"/>
      <c r="CP69" s="22"/>
      <c r="CQ69" s="22"/>
      <c r="CR69" s="6">
        <f>SUMIFS(LOOKUP!$E$2:$E$797,LOOKUP!$A$2:$A$797,'Scoring sheet'!$C69,LOOKUP!$B$2:$B$797,'Scoring sheet'!CO69,LOOKUP!$C$2:$C$797,'Scoring sheet'!CP69,LOOKUP!$D$2:$D$797,'Scoring sheet'!CQ69)</f>
        <v>0</v>
      </c>
      <c r="CS69" s="24">
        <f t="shared" ref="CS69:CS83" si="132">IF(CR69=0,,CR69-(CM69-6))</f>
        <v>0</v>
      </c>
      <c r="CT69" s="24">
        <f t="shared" ref="CT69:CT83" si="133">IF(CM69&lt;CR69,(CR69+CM69)/2,CM69)</f>
        <v>0</v>
      </c>
      <c r="CU69" s="29" t="s">
        <v>77</v>
      </c>
      <c r="CV69" s="6"/>
      <c r="CW69" s="22"/>
      <c r="CX69" s="22"/>
      <c r="CY69" s="6">
        <f>SUMIFS(LOOKUP!$E$2:$E$797,LOOKUP!$A$2:$A$797,'Scoring sheet'!$C69,LOOKUP!$B$2:$B$797,'Scoring sheet'!CV69,LOOKUP!$C$2:$C$797,'Scoring sheet'!CW69,LOOKUP!$D$2:$D$797,'Scoring sheet'!CX69)</f>
        <v>0</v>
      </c>
      <c r="CZ69" s="24">
        <f t="shared" ref="CZ69:CZ83" si="134">IF(CY69=0,,CY69-(CT69-6))</f>
        <v>0</v>
      </c>
      <c r="DA69" s="24">
        <f t="shared" ref="DA69:DA83" si="135">IF(CT69&lt;CY69,(CY69+CT69)/2,CT69)</f>
        <v>0</v>
      </c>
      <c r="DB69" s="29" t="s">
        <v>77</v>
      </c>
      <c r="DC69" s="6"/>
      <c r="DD69" s="22"/>
      <c r="DE69" s="22"/>
      <c r="DF69" s="6">
        <f>SUMIFS(LOOKUP!$E$2:$E$797,LOOKUP!$A$2:$A$797,'Scoring sheet'!$C69,LOOKUP!$B$2:$B$797,'Scoring sheet'!DC69,LOOKUP!$C$2:$C$797,'Scoring sheet'!DD69,LOOKUP!$D$2:$D$797,'Scoring sheet'!DE69)</f>
        <v>0</v>
      </c>
      <c r="DG69" s="24">
        <f t="shared" ref="DG69:DG83" si="136">IF(DF69=0,,DF69-(DA69-6))</f>
        <v>0</v>
      </c>
      <c r="DI69">
        <f t="shared" ref="DI69:DI83" si="137">IF(L69="","",M69)</f>
        <v>0</v>
      </c>
      <c r="DJ69">
        <f t="shared" ref="DJ69:DJ83" si="138">IF(S69="","",T69)</f>
        <v>0</v>
      </c>
      <c r="DK69">
        <f t="shared" ref="DK69:DK83" si="139">IF(Z69="","",AA69)</f>
        <v>0</v>
      </c>
      <c r="DL69">
        <f t="shared" ref="DL69:DL83" si="140">IF(AG69="","",AH69)</f>
        <v>0</v>
      </c>
      <c r="DM69">
        <f t="shared" ref="DM69:DM83" si="141">IF(AN69="","",AO69)</f>
        <v>0</v>
      </c>
      <c r="DN69">
        <f t="shared" ref="DN69:DN83" si="142">IF(AU69="","",AV69)</f>
        <v>0</v>
      </c>
      <c r="DO69">
        <f t="shared" ref="DO69:DO83" si="143">IF(BB69="","",BC69)</f>
        <v>0</v>
      </c>
      <c r="DP69">
        <f t="shared" ref="DP69:DP83" si="144">IF(BI69="","",BJ69)</f>
        <v>0</v>
      </c>
      <c r="DQ69">
        <f t="shared" ref="DQ69:DQ83" si="145">IF(BP69="","",BQ69)</f>
        <v>0</v>
      </c>
      <c r="DR69">
        <f t="shared" si="38"/>
        <v>0</v>
      </c>
      <c r="DS69">
        <f t="shared" si="39"/>
        <v>0</v>
      </c>
      <c r="DT69">
        <f t="shared" si="40"/>
        <v>0</v>
      </c>
      <c r="DU69">
        <f t="shared" si="41"/>
        <v>0</v>
      </c>
      <c r="DV69">
        <f t="shared" si="42"/>
        <v>0</v>
      </c>
      <c r="DW69">
        <f t="shared" si="43"/>
        <v>0</v>
      </c>
      <c r="DY69">
        <f>SUM(LARGE(DI69:DR69,{1,2,3}))</f>
        <v>0</v>
      </c>
      <c r="DZ69">
        <f>SUM(LARGE(DI69:DR69,{1,2}))</f>
        <v>0</v>
      </c>
      <c r="EA69">
        <f>SUM(LARGE(DI69:DR69,{1}))</f>
        <v>0</v>
      </c>
      <c r="EB69">
        <f t="shared" ref="EB69:EB83" si="146">SUM(DI69:DR69)</f>
        <v>0</v>
      </c>
      <c r="EC69">
        <f t="shared" ref="EC69:EC83" si="147">EA69</f>
        <v>0</v>
      </c>
      <c r="ED69">
        <f t="shared" ref="ED69:ED83" si="148">MAX(L69,S69,Z69,AG69,AN69,AU69,BB69,BI69,BP69,BW69)</f>
        <v>0</v>
      </c>
      <c r="EE69">
        <f>SUMIFS(LOOKUP!$G$2:$G$797,LOOKUP!$A$2:$A$797,'Scoring sheet'!$C69,LOOKUP!$E$2:$E$797,'Scoring sheet'!ED69)</f>
        <v>0</v>
      </c>
      <c r="EF69">
        <f>SUMIFS(LOOKUP!$B$2:$B$797,LOOKUP!$A$2:$A$797,'Scoring sheet'!$C69,LOOKUP!$E$2:$E$797,'Scoring sheet'!ED69)</f>
        <v>0</v>
      </c>
      <c r="EG69">
        <f>SUMIFS(LOOKUP!$C$2:$C$797,LOOKUP!$A$2:$A$797,'Scoring sheet'!$C69,LOOKUP!$E$2:$E$797,'Scoring sheet'!ED69)</f>
        <v>0</v>
      </c>
      <c r="EH69">
        <f>SUMIFS(LOOKUP!$F$2:$F$797,LOOKUP!$A$2:$A$797,'Scoring sheet'!$C69,LOOKUP!$E$2:$E$797,'Scoring sheet'!ED69)</f>
        <v>0</v>
      </c>
      <c r="EI69" t="e">
        <f>VLOOKUP(EH69,'Scoring points detail'!$H$222:$I$229,2,FALSE)</f>
        <v>#N/A</v>
      </c>
      <c r="EK69">
        <f t="shared" ref="EK69:EK83" si="149">MAX(AU69,AN69,AG69,Z69,S69,L69)-G69</f>
        <v>0</v>
      </c>
    </row>
    <row r="70" spans="1:141" outlineLevel="1" x14ac:dyDescent="0.25">
      <c r="A70" t="s">
        <v>130</v>
      </c>
      <c r="D70" s="36"/>
      <c r="E70" s="36"/>
      <c r="F70" s="36"/>
      <c r="G70" s="37">
        <f>SUMIFS(LOOKUP!$E$2:$E$797,LOOKUP!$A$2:$A$797,'Scoring sheet'!$C70,LOOKUP!$B$2:$B$797,'Scoring sheet'!D70,LOOKUP!$C$2:$C$797,'Scoring sheet'!E70,LOOKUP!$D$2:$D$797,'Scoring sheet'!F70)</f>
        <v>0</v>
      </c>
      <c r="H70" s="21" t="s">
        <v>77</v>
      </c>
      <c r="I70" s="22"/>
      <c r="J70" s="22"/>
      <c r="K70" s="22"/>
      <c r="L70" s="6">
        <f>SUMIFS(LOOKUP!$E$2:$E$797,LOOKUP!$A$2:$A$797,'Scoring sheet'!$C70,LOOKUP!$B$2:$B$797,'Scoring sheet'!I70,LOOKUP!$C$2:$C$797,'Scoring sheet'!J70,LOOKUP!$D$2:$D$797,'Scoring sheet'!K70)</f>
        <v>0</v>
      </c>
      <c r="M70" s="24">
        <f t="shared" si="108"/>
        <v>0</v>
      </c>
      <c r="N70" s="24">
        <f t="shared" si="109"/>
        <v>0</v>
      </c>
      <c r="O70" s="21" t="s">
        <v>77</v>
      </c>
      <c r="P70" s="6"/>
      <c r="Q70" s="22"/>
      <c r="R70" s="22"/>
      <c r="S70" s="6">
        <f>SUMIFS(LOOKUP!$E$2:$E$797,LOOKUP!$A$2:$A$797,'Scoring sheet'!$C70,LOOKUP!$B$2:$B$797,'Scoring sheet'!P70,LOOKUP!$C$2:$C$797,'Scoring sheet'!Q70,LOOKUP!$D$2:$D$797,'Scoring sheet'!R70)</f>
        <v>0</v>
      </c>
      <c r="T70" s="24">
        <f t="shared" si="110"/>
        <v>0</v>
      </c>
      <c r="U70" s="24">
        <f t="shared" si="111"/>
        <v>0</v>
      </c>
      <c r="V70" s="29" t="s">
        <v>77</v>
      </c>
      <c r="W70" s="6"/>
      <c r="X70" s="22"/>
      <c r="Y70" s="22"/>
      <c r="Z70" s="6">
        <f>SUMIFS(LOOKUP!$E$2:$E$797,LOOKUP!$A$2:$A$797,'Scoring sheet'!$C70,LOOKUP!$B$2:$B$797,'Scoring sheet'!W70,LOOKUP!$C$2:$C$797,'Scoring sheet'!X70,LOOKUP!$D$2:$D$797,'Scoring sheet'!Y70)</f>
        <v>0</v>
      </c>
      <c r="AA70" s="24">
        <f t="shared" si="112"/>
        <v>0</v>
      </c>
      <c r="AB70" s="24">
        <f t="shared" si="113"/>
        <v>0</v>
      </c>
      <c r="AC70" s="29" t="s">
        <v>77</v>
      </c>
      <c r="AD70" s="6"/>
      <c r="AE70" s="22"/>
      <c r="AF70" s="22"/>
      <c r="AG70" s="6">
        <f>SUMIFS(LOOKUP!$E$2:$E$797,LOOKUP!$A$2:$A$797,'Scoring sheet'!$C70,LOOKUP!$B$2:$B$797,'Scoring sheet'!AD70,LOOKUP!$C$2:$C$797,'Scoring sheet'!AE70,LOOKUP!$D$2:$D$797,'Scoring sheet'!AF70)</f>
        <v>0</v>
      </c>
      <c r="AH70" s="24">
        <f t="shared" si="114"/>
        <v>0</v>
      </c>
      <c r="AI70" s="24">
        <f t="shared" si="115"/>
        <v>0</v>
      </c>
      <c r="AJ70" s="29" t="s">
        <v>77</v>
      </c>
      <c r="AK70" s="6"/>
      <c r="AL70" s="22"/>
      <c r="AM70" s="22"/>
      <c r="AN70" s="6">
        <f>SUMIFS(LOOKUP!$E$2:$E$797,LOOKUP!$A$2:$A$797,'Scoring sheet'!$C70,LOOKUP!$B$2:$B$797,'Scoring sheet'!AK70,LOOKUP!$C$2:$C$797,'Scoring sheet'!AL70,LOOKUP!$D$2:$D$797,'Scoring sheet'!AM70)</f>
        <v>0</v>
      </c>
      <c r="AO70" s="24">
        <f t="shared" si="116"/>
        <v>0</v>
      </c>
      <c r="AP70" s="24">
        <f t="shared" si="117"/>
        <v>0</v>
      </c>
      <c r="AQ70" s="29" t="s">
        <v>77</v>
      </c>
      <c r="AR70" s="6"/>
      <c r="AS70" s="22"/>
      <c r="AT70" s="22"/>
      <c r="AU70" s="6">
        <f>SUMIFS(LOOKUP!$E$2:$E$797,LOOKUP!$A$2:$A$797,'Scoring sheet'!$C70,LOOKUP!$B$2:$B$797,'Scoring sheet'!AR70,LOOKUP!$C$2:$C$797,'Scoring sheet'!AS70,LOOKUP!$D$2:$D$797,'Scoring sheet'!AT70)</f>
        <v>0</v>
      </c>
      <c r="AV70" s="24">
        <f t="shared" si="118"/>
        <v>0</v>
      </c>
      <c r="AW70" s="24">
        <f t="shared" si="119"/>
        <v>0</v>
      </c>
      <c r="AX70" s="29" t="s">
        <v>77</v>
      </c>
      <c r="AY70" s="6"/>
      <c r="AZ70" s="22"/>
      <c r="BA70" s="22"/>
      <c r="BB70" s="6">
        <f>SUMIFS(LOOKUP!$E$2:$E$797,LOOKUP!$A$2:$A$797,'Scoring sheet'!$C70,LOOKUP!$B$2:$B$797,'Scoring sheet'!AY70,LOOKUP!$C$2:$C$797,'Scoring sheet'!AZ70,LOOKUP!$D$2:$D$797,'Scoring sheet'!BA70)</f>
        <v>0</v>
      </c>
      <c r="BC70" s="24">
        <f t="shared" si="120"/>
        <v>0</v>
      </c>
      <c r="BD70" s="24">
        <f t="shared" si="121"/>
        <v>0</v>
      </c>
      <c r="BE70" s="29" t="s">
        <v>77</v>
      </c>
      <c r="BF70" s="6"/>
      <c r="BG70" s="22"/>
      <c r="BH70" s="22"/>
      <c r="BI70" s="6">
        <f>SUMIFS(LOOKUP!$E$2:$E$797,LOOKUP!$A$2:$A$797,'Scoring sheet'!$C70,LOOKUP!$B$2:$B$797,'Scoring sheet'!BF70,LOOKUP!$C$2:$C$797,'Scoring sheet'!BG70,LOOKUP!$D$2:$D$797,'Scoring sheet'!BH70)</f>
        <v>0</v>
      </c>
      <c r="BJ70" s="24">
        <f t="shared" si="122"/>
        <v>0</v>
      </c>
      <c r="BK70" s="24">
        <f t="shared" si="123"/>
        <v>0</v>
      </c>
      <c r="BL70" s="29" t="s">
        <v>77</v>
      </c>
      <c r="BM70" s="6"/>
      <c r="BN70" s="22"/>
      <c r="BO70" s="22"/>
      <c r="BP70" s="6">
        <f>SUMIFS(LOOKUP!$E$2:$E$797,LOOKUP!$A$2:$A$797,'Scoring sheet'!$C70,LOOKUP!$B$2:$B$797,'Scoring sheet'!BM70,LOOKUP!$C$2:$C$797,'Scoring sheet'!BN70,LOOKUP!$D$2:$D$797,'Scoring sheet'!BO70)</f>
        <v>0</v>
      </c>
      <c r="BQ70" s="24">
        <f t="shared" si="124"/>
        <v>0</v>
      </c>
      <c r="BR70" s="24">
        <f t="shared" si="125"/>
        <v>0</v>
      </c>
      <c r="BS70" s="29" t="s">
        <v>77</v>
      </c>
      <c r="BT70" s="6"/>
      <c r="BU70" s="22"/>
      <c r="BV70" s="22"/>
      <c r="BW70" s="6">
        <f>SUMIFS(LOOKUP!$E$2:$E$797,LOOKUP!$A$2:$A$797,'Scoring sheet'!$C70,LOOKUP!$B$2:$B$797,'Scoring sheet'!BT70,LOOKUP!$C$2:$C$797,'Scoring sheet'!BU70,LOOKUP!$D$2:$D$797,'Scoring sheet'!BV70)</f>
        <v>0</v>
      </c>
      <c r="BX70" s="24">
        <f t="shared" si="126"/>
        <v>0</v>
      </c>
      <c r="BY70" s="24">
        <f t="shared" si="127"/>
        <v>0</v>
      </c>
      <c r="BZ70" s="29" t="s">
        <v>77</v>
      </c>
      <c r="CA70" s="6"/>
      <c r="CB70" s="22"/>
      <c r="CC70" s="22"/>
      <c r="CD70" s="6">
        <f>SUMIFS(LOOKUP!$E$2:$E$797,LOOKUP!$A$2:$A$797,'Scoring sheet'!$C70,LOOKUP!$B$2:$B$797,'Scoring sheet'!CA70,LOOKUP!$C$2:$C$797,'Scoring sheet'!CB70,LOOKUP!$D$2:$D$797,'Scoring sheet'!CC70)</f>
        <v>0</v>
      </c>
      <c r="CE70" s="24">
        <f t="shared" si="128"/>
        <v>0</v>
      </c>
      <c r="CF70" s="24">
        <f t="shared" si="129"/>
        <v>0</v>
      </c>
      <c r="CG70" s="29" t="s">
        <v>77</v>
      </c>
      <c r="CH70" s="6"/>
      <c r="CI70" s="22"/>
      <c r="CJ70" s="22"/>
      <c r="CK70" s="6">
        <f>SUMIFS(LOOKUP!$E$2:$E$797,LOOKUP!$A$2:$A$797,'Scoring sheet'!$C70,LOOKUP!$B$2:$B$797,'Scoring sheet'!CH70,LOOKUP!$C$2:$C$797,'Scoring sheet'!CI70,LOOKUP!$D$2:$D$797,'Scoring sheet'!CJ70)</f>
        <v>0</v>
      </c>
      <c r="CL70" s="24">
        <f t="shared" si="130"/>
        <v>0</v>
      </c>
      <c r="CM70" s="24">
        <f t="shared" si="131"/>
        <v>0</v>
      </c>
      <c r="CN70" s="29" t="s">
        <v>77</v>
      </c>
      <c r="CO70" s="6"/>
      <c r="CP70" s="22"/>
      <c r="CQ70" s="22"/>
      <c r="CR70" s="6">
        <f>SUMIFS(LOOKUP!$E$2:$E$797,LOOKUP!$A$2:$A$797,'Scoring sheet'!$C70,LOOKUP!$B$2:$B$797,'Scoring sheet'!CO70,LOOKUP!$C$2:$C$797,'Scoring sheet'!CP70,LOOKUP!$D$2:$D$797,'Scoring sheet'!CQ70)</f>
        <v>0</v>
      </c>
      <c r="CS70" s="24">
        <f t="shared" si="132"/>
        <v>0</v>
      </c>
      <c r="CT70" s="24">
        <f t="shared" si="133"/>
        <v>0</v>
      </c>
      <c r="CU70" s="29" t="s">
        <v>77</v>
      </c>
      <c r="CV70" s="6"/>
      <c r="CW70" s="22"/>
      <c r="CX70" s="22"/>
      <c r="CY70" s="6">
        <f>SUMIFS(LOOKUP!$E$2:$E$797,LOOKUP!$A$2:$A$797,'Scoring sheet'!$C70,LOOKUP!$B$2:$B$797,'Scoring sheet'!CV70,LOOKUP!$C$2:$C$797,'Scoring sheet'!CW70,LOOKUP!$D$2:$D$797,'Scoring sheet'!CX70)</f>
        <v>0</v>
      </c>
      <c r="CZ70" s="24">
        <f t="shared" si="134"/>
        <v>0</v>
      </c>
      <c r="DA70" s="24">
        <f t="shared" si="135"/>
        <v>0</v>
      </c>
      <c r="DB70" s="29" t="s">
        <v>77</v>
      </c>
      <c r="DC70" s="6"/>
      <c r="DD70" s="22"/>
      <c r="DE70" s="22"/>
      <c r="DF70" s="6">
        <f>SUMIFS(LOOKUP!$E$2:$E$797,LOOKUP!$A$2:$A$797,'Scoring sheet'!$C70,LOOKUP!$B$2:$B$797,'Scoring sheet'!DC70,LOOKUP!$C$2:$C$797,'Scoring sheet'!DD70,LOOKUP!$D$2:$D$797,'Scoring sheet'!DE70)</f>
        <v>0</v>
      </c>
      <c r="DG70" s="24">
        <f t="shared" si="136"/>
        <v>0</v>
      </c>
      <c r="DI70">
        <f t="shared" si="137"/>
        <v>0</v>
      </c>
      <c r="DJ70">
        <f t="shared" si="138"/>
        <v>0</v>
      </c>
      <c r="DK70">
        <f t="shared" si="139"/>
        <v>0</v>
      </c>
      <c r="DL70">
        <f t="shared" si="140"/>
        <v>0</v>
      </c>
      <c r="DM70">
        <f t="shared" si="141"/>
        <v>0</v>
      </c>
      <c r="DN70">
        <f t="shared" si="142"/>
        <v>0</v>
      </c>
      <c r="DO70">
        <f t="shared" si="143"/>
        <v>0</v>
      </c>
      <c r="DP70">
        <f t="shared" si="144"/>
        <v>0</v>
      </c>
      <c r="DQ70">
        <f t="shared" si="145"/>
        <v>0</v>
      </c>
      <c r="DR70">
        <f t="shared" ref="DR70:DR84" si="150">IF(BW70="","",BX70)</f>
        <v>0</v>
      </c>
      <c r="DS70">
        <f t="shared" ref="DS70:DS84" si="151">IF(CD70="","",CE70)</f>
        <v>0</v>
      </c>
      <c r="DT70">
        <f t="shared" ref="DT70:DT84" si="152">IF(CK70="","",CL70)</f>
        <v>0</v>
      </c>
      <c r="DU70">
        <f t="shared" ref="DU70:DU84" si="153">IF(CR70="","",CS70)</f>
        <v>0</v>
      </c>
      <c r="DV70">
        <f t="shared" ref="DV70:DV84" si="154">IF(CY70="","",CZ70)</f>
        <v>0</v>
      </c>
      <c r="DW70">
        <f t="shared" ref="DW70:DW84" si="155">IF(DF70="","",DG70)</f>
        <v>0</v>
      </c>
      <c r="DY70">
        <f>SUM(LARGE(DI70:DR70,{1,2,3}))</f>
        <v>0</v>
      </c>
      <c r="DZ70">
        <f>SUM(LARGE(DI70:DR70,{1,2}))</f>
        <v>0</v>
      </c>
      <c r="EA70">
        <f>SUM(LARGE(DI70:DR70,{1}))</f>
        <v>0</v>
      </c>
      <c r="EB70">
        <f t="shared" si="146"/>
        <v>0</v>
      </c>
      <c r="EC70">
        <f t="shared" si="147"/>
        <v>0</v>
      </c>
      <c r="ED70">
        <f t="shared" si="148"/>
        <v>0</v>
      </c>
      <c r="EE70">
        <f>SUMIFS(LOOKUP!$G$2:$G$797,LOOKUP!$A$2:$A$797,'Scoring sheet'!$C70,LOOKUP!$E$2:$E$797,'Scoring sheet'!ED70)</f>
        <v>0</v>
      </c>
      <c r="EF70">
        <f>SUMIFS(LOOKUP!$B$2:$B$797,LOOKUP!$A$2:$A$797,'Scoring sheet'!$C70,LOOKUP!$E$2:$E$797,'Scoring sheet'!ED70)</f>
        <v>0</v>
      </c>
      <c r="EG70">
        <f>SUMIFS(LOOKUP!$C$2:$C$797,LOOKUP!$A$2:$A$797,'Scoring sheet'!$C70,LOOKUP!$E$2:$E$797,'Scoring sheet'!ED70)</f>
        <v>0</v>
      </c>
      <c r="EH70">
        <f>SUMIFS(LOOKUP!$F$2:$F$797,LOOKUP!$A$2:$A$797,'Scoring sheet'!$C70,LOOKUP!$E$2:$E$797,'Scoring sheet'!ED70)</f>
        <v>0</v>
      </c>
      <c r="EI70" t="e">
        <f>VLOOKUP(EH70,'Scoring points detail'!$H$222:$I$229,2,FALSE)</f>
        <v>#N/A</v>
      </c>
      <c r="EK70">
        <f t="shared" si="149"/>
        <v>0</v>
      </c>
    </row>
    <row r="71" spans="1:141" outlineLevel="1" x14ac:dyDescent="0.25">
      <c r="A71" t="s">
        <v>131</v>
      </c>
      <c r="D71" s="36"/>
      <c r="E71" s="36"/>
      <c r="F71" s="36"/>
      <c r="G71" s="37">
        <f>SUMIFS(LOOKUP!$E$2:$E$797,LOOKUP!$A$2:$A$797,'Scoring sheet'!$C71,LOOKUP!$B$2:$B$797,'Scoring sheet'!D71,LOOKUP!$C$2:$C$797,'Scoring sheet'!E71,LOOKUP!$D$2:$D$797,'Scoring sheet'!F71)</f>
        <v>0</v>
      </c>
      <c r="H71" s="21" t="s">
        <v>77</v>
      </c>
      <c r="I71" s="22"/>
      <c r="J71" s="22"/>
      <c r="K71" s="22"/>
      <c r="L71" s="6">
        <f>SUMIFS(LOOKUP!$E$2:$E$797,LOOKUP!$A$2:$A$797,'Scoring sheet'!$C71,LOOKUP!$B$2:$B$797,'Scoring sheet'!I71,LOOKUP!$C$2:$C$797,'Scoring sheet'!J71,LOOKUP!$D$2:$D$797,'Scoring sheet'!K71)</f>
        <v>0</v>
      </c>
      <c r="M71" s="24">
        <f t="shared" si="108"/>
        <v>0</v>
      </c>
      <c r="N71" s="24">
        <f t="shared" si="109"/>
        <v>0</v>
      </c>
      <c r="O71" s="21" t="s">
        <v>77</v>
      </c>
      <c r="P71" s="6"/>
      <c r="Q71" s="22"/>
      <c r="R71" s="22"/>
      <c r="S71" s="6">
        <f>SUMIFS(LOOKUP!$E$2:$E$797,LOOKUP!$A$2:$A$797,'Scoring sheet'!$C71,LOOKUP!$B$2:$B$797,'Scoring sheet'!P71,LOOKUP!$C$2:$C$797,'Scoring sheet'!Q71,LOOKUP!$D$2:$D$797,'Scoring sheet'!R71)</f>
        <v>0</v>
      </c>
      <c r="T71" s="24">
        <f t="shared" si="110"/>
        <v>0</v>
      </c>
      <c r="U71" s="24">
        <f t="shared" si="111"/>
        <v>0</v>
      </c>
      <c r="V71" s="29" t="s">
        <v>77</v>
      </c>
      <c r="W71" s="6"/>
      <c r="X71" s="22"/>
      <c r="Y71" s="22"/>
      <c r="Z71" s="6">
        <f>SUMIFS(LOOKUP!$E$2:$E$797,LOOKUP!$A$2:$A$797,'Scoring sheet'!$C71,LOOKUP!$B$2:$B$797,'Scoring sheet'!W71,LOOKUP!$C$2:$C$797,'Scoring sheet'!X71,LOOKUP!$D$2:$D$797,'Scoring sheet'!Y71)</f>
        <v>0</v>
      </c>
      <c r="AA71" s="24">
        <f t="shared" si="112"/>
        <v>0</v>
      </c>
      <c r="AB71" s="24">
        <f t="shared" si="113"/>
        <v>0</v>
      </c>
      <c r="AC71" s="29" t="s">
        <v>77</v>
      </c>
      <c r="AD71" s="6"/>
      <c r="AE71" s="22"/>
      <c r="AF71" s="22"/>
      <c r="AG71" s="6">
        <f>SUMIFS(LOOKUP!$E$2:$E$797,LOOKUP!$A$2:$A$797,'Scoring sheet'!$C71,LOOKUP!$B$2:$B$797,'Scoring sheet'!AD71,LOOKUP!$C$2:$C$797,'Scoring sheet'!AE71,LOOKUP!$D$2:$D$797,'Scoring sheet'!AF71)</f>
        <v>0</v>
      </c>
      <c r="AH71" s="24">
        <f t="shared" si="114"/>
        <v>0</v>
      </c>
      <c r="AI71" s="24">
        <f t="shared" si="115"/>
        <v>0</v>
      </c>
      <c r="AJ71" s="29" t="s">
        <v>77</v>
      </c>
      <c r="AK71" s="6"/>
      <c r="AL71" s="22"/>
      <c r="AM71" s="22"/>
      <c r="AN71" s="6">
        <f>SUMIFS(LOOKUP!$E$2:$E$797,LOOKUP!$A$2:$A$797,'Scoring sheet'!$C71,LOOKUP!$B$2:$B$797,'Scoring sheet'!AK71,LOOKUP!$C$2:$C$797,'Scoring sheet'!AL71,LOOKUP!$D$2:$D$797,'Scoring sheet'!AM71)</f>
        <v>0</v>
      </c>
      <c r="AO71" s="24">
        <f t="shared" si="116"/>
        <v>0</v>
      </c>
      <c r="AP71" s="24">
        <f t="shared" si="117"/>
        <v>0</v>
      </c>
      <c r="AQ71" s="29" t="s">
        <v>77</v>
      </c>
      <c r="AR71" s="6"/>
      <c r="AS71" s="22"/>
      <c r="AT71" s="22"/>
      <c r="AU71" s="6">
        <f>SUMIFS(LOOKUP!$E$2:$E$797,LOOKUP!$A$2:$A$797,'Scoring sheet'!$C71,LOOKUP!$B$2:$B$797,'Scoring sheet'!AR71,LOOKUP!$C$2:$C$797,'Scoring sheet'!AS71,LOOKUP!$D$2:$D$797,'Scoring sheet'!AT71)</f>
        <v>0</v>
      </c>
      <c r="AV71" s="24">
        <f t="shared" si="118"/>
        <v>0</v>
      </c>
      <c r="AW71" s="24">
        <f t="shared" si="119"/>
        <v>0</v>
      </c>
      <c r="AX71" s="29" t="s">
        <v>77</v>
      </c>
      <c r="AY71" s="6"/>
      <c r="AZ71" s="22"/>
      <c r="BA71" s="22"/>
      <c r="BB71" s="6">
        <f>SUMIFS(LOOKUP!$E$2:$E$797,LOOKUP!$A$2:$A$797,'Scoring sheet'!$C71,LOOKUP!$B$2:$B$797,'Scoring sheet'!AY71,LOOKUP!$C$2:$C$797,'Scoring sheet'!AZ71,LOOKUP!$D$2:$D$797,'Scoring sheet'!BA71)</f>
        <v>0</v>
      </c>
      <c r="BC71" s="24">
        <f t="shared" si="120"/>
        <v>0</v>
      </c>
      <c r="BD71" s="24">
        <f t="shared" si="121"/>
        <v>0</v>
      </c>
      <c r="BE71" s="29" t="s">
        <v>77</v>
      </c>
      <c r="BF71" s="6"/>
      <c r="BG71" s="22"/>
      <c r="BH71" s="22"/>
      <c r="BI71" s="6">
        <f>SUMIFS(LOOKUP!$E$2:$E$797,LOOKUP!$A$2:$A$797,'Scoring sheet'!$C71,LOOKUP!$B$2:$B$797,'Scoring sheet'!BF71,LOOKUP!$C$2:$C$797,'Scoring sheet'!BG71,LOOKUP!$D$2:$D$797,'Scoring sheet'!BH71)</f>
        <v>0</v>
      </c>
      <c r="BJ71" s="24">
        <f t="shared" si="122"/>
        <v>0</v>
      </c>
      <c r="BK71" s="24">
        <f t="shared" si="123"/>
        <v>0</v>
      </c>
      <c r="BL71" s="29" t="s">
        <v>77</v>
      </c>
      <c r="BM71" s="6"/>
      <c r="BN71" s="22"/>
      <c r="BO71" s="22"/>
      <c r="BP71" s="6">
        <f>SUMIFS(LOOKUP!$E$2:$E$797,LOOKUP!$A$2:$A$797,'Scoring sheet'!$C71,LOOKUP!$B$2:$B$797,'Scoring sheet'!BM71,LOOKUP!$C$2:$C$797,'Scoring sheet'!BN71,LOOKUP!$D$2:$D$797,'Scoring sheet'!BO71)</f>
        <v>0</v>
      </c>
      <c r="BQ71" s="24">
        <f t="shared" si="124"/>
        <v>0</v>
      </c>
      <c r="BR71" s="24">
        <f t="shared" si="125"/>
        <v>0</v>
      </c>
      <c r="BS71" s="29" t="s">
        <v>77</v>
      </c>
      <c r="BT71" s="6"/>
      <c r="BU71" s="22"/>
      <c r="BV71" s="22"/>
      <c r="BW71" s="6">
        <f>SUMIFS(LOOKUP!$E$2:$E$797,LOOKUP!$A$2:$A$797,'Scoring sheet'!$C71,LOOKUP!$B$2:$B$797,'Scoring sheet'!BT71,LOOKUP!$C$2:$C$797,'Scoring sheet'!BU71,LOOKUP!$D$2:$D$797,'Scoring sheet'!BV71)</f>
        <v>0</v>
      </c>
      <c r="BX71" s="24">
        <f t="shared" si="126"/>
        <v>0</v>
      </c>
      <c r="BY71" s="24">
        <f t="shared" si="127"/>
        <v>0</v>
      </c>
      <c r="BZ71" s="29" t="s">
        <v>77</v>
      </c>
      <c r="CA71" s="6"/>
      <c r="CB71" s="22"/>
      <c r="CC71" s="22"/>
      <c r="CD71" s="6">
        <f>SUMIFS(LOOKUP!$E$2:$E$797,LOOKUP!$A$2:$A$797,'Scoring sheet'!$C71,LOOKUP!$B$2:$B$797,'Scoring sheet'!CA71,LOOKUP!$C$2:$C$797,'Scoring sheet'!CB71,LOOKUP!$D$2:$D$797,'Scoring sheet'!CC71)</f>
        <v>0</v>
      </c>
      <c r="CE71" s="24">
        <f t="shared" si="128"/>
        <v>0</v>
      </c>
      <c r="CF71" s="24">
        <f t="shared" si="129"/>
        <v>0</v>
      </c>
      <c r="CG71" s="29" t="s">
        <v>77</v>
      </c>
      <c r="CH71" s="6"/>
      <c r="CI71" s="22"/>
      <c r="CJ71" s="22"/>
      <c r="CK71" s="6">
        <f>SUMIFS(LOOKUP!$E$2:$E$797,LOOKUP!$A$2:$A$797,'Scoring sheet'!$C71,LOOKUP!$B$2:$B$797,'Scoring sheet'!CH71,LOOKUP!$C$2:$C$797,'Scoring sheet'!CI71,LOOKUP!$D$2:$D$797,'Scoring sheet'!CJ71)</f>
        <v>0</v>
      </c>
      <c r="CL71" s="24">
        <f t="shared" si="130"/>
        <v>0</v>
      </c>
      <c r="CM71" s="24">
        <f t="shared" si="131"/>
        <v>0</v>
      </c>
      <c r="CN71" s="29" t="s">
        <v>77</v>
      </c>
      <c r="CO71" s="6"/>
      <c r="CP71" s="22"/>
      <c r="CQ71" s="22"/>
      <c r="CR71" s="6">
        <f>SUMIFS(LOOKUP!$E$2:$E$797,LOOKUP!$A$2:$A$797,'Scoring sheet'!$C71,LOOKUP!$B$2:$B$797,'Scoring sheet'!CO71,LOOKUP!$C$2:$C$797,'Scoring sheet'!CP71,LOOKUP!$D$2:$D$797,'Scoring sheet'!CQ71)</f>
        <v>0</v>
      </c>
      <c r="CS71" s="24">
        <f t="shared" si="132"/>
        <v>0</v>
      </c>
      <c r="CT71" s="24">
        <f t="shared" si="133"/>
        <v>0</v>
      </c>
      <c r="CU71" s="29" t="s">
        <v>77</v>
      </c>
      <c r="CV71" s="6"/>
      <c r="CW71" s="22"/>
      <c r="CX71" s="22"/>
      <c r="CY71" s="6">
        <f>SUMIFS(LOOKUP!$E$2:$E$797,LOOKUP!$A$2:$A$797,'Scoring sheet'!$C71,LOOKUP!$B$2:$B$797,'Scoring sheet'!CV71,LOOKUP!$C$2:$C$797,'Scoring sheet'!CW71,LOOKUP!$D$2:$D$797,'Scoring sheet'!CX71)</f>
        <v>0</v>
      </c>
      <c r="CZ71" s="24">
        <f t="shared" si="134"/>
        <v>0</v>
      </c>
      <c r="DA71" s="24">
        <f t="shared" si="135"/>
        <v>0</v>
      </c>
      <c r="DB71" s="29" t="s">
        <v>77</v>
      </c>
      <c r="DC71" s="6"/>
      <c r="DD71" s="22"/>
      <c r="DE71" s="22"/>
      <c r="DF71" s="6">
        <f>SUMIFS(LOOKUP!$E$2:$E$797,LOOKUP!$A$2:$A$797,'Scoring sheet'!$C71,LOOKUP!$B$2:$B$797,'Scoring sheet'!DC71,LOOKUP!$C$2:$C$797,'Scoring sheet'!DD71,LOOKUP!$D$2:$D$797,'Scoring sheet'!DE71)</f>
        <v>0</v>
      </c>
      <c r="DG71" s="24">
        <f t="shared" si="136"/>
        <v>0</v>
      </c>
      <c r="DI71">
        <f t="shared" si="137"/>
        <v>0</v>
      </c>
      <c r="DJ71">
        <f t="shared" si="138"/>
        <v>0</v>
      </c>
      <c r="DK71">
        <f t="shared" si="139"/>
        <v>0</v>
      </c>
      <c r="DL71">
        <f t="shared" si="140"/>
        <v>0</v>
      </c>
      <c r="DM71">
        <f t="shared" si="141"/>
        <v>0</v>
      </c>
      <c r="DN71">
        <f t="shared" si="142"/>
        <v>0</v>
      </c>
      <c r="DO71">
        <f t="shared" si="143"/>
        <v>0</v>
      </c>
      <c r="DP71">
        <f t="shared" si="144"/>
        <v>0</v>
      </c>
      <c r="DQ71">
        <f t="shared" si="145"/>
        <v>0</v>
      </c>
      <c r="DR71">
        <f t="shared" si="150"/>
        <v>0</v>
      </c>
      <c r="DS71">
        <f t="shared" si="151"/>
        <v>0</v>
      </c>
      <c r="DT71">
        <f t="shared" si="152"/>
        <v>0</v>
      </c>
      <c r="DU71">
        <f t="shared" si="153"/>
        <v>0</v>
      </c>
      <c r="DV71">
        <f t="shared" si="154"/>
        <v>0</v>
      </c>
      <c r="DW71">
        <f t="shared" si="155"/>
        <v>0</v>
      </c>
      <c r="DY71">
        <f>SUM(LARGE(DI71:DR71,{1,2,3}))</f>
        <v>0</v>
      </c>
      <c r="DZ71">
        <f>SUM(LARGE(DI71:DR71,{1,2}))</f>
        <v>0</v>
      </c>
      <c r="EA71">
        <f>SUM(LARGE(DI71:DR71,{1}))</f>
        <v>0</v>
      </c>
      <c r="EB71">
        <f t="shared" si="146"/>
        <v>0</v>
      </c>
      <c r="EC71">
        <f t="shared" si="147"/>
        <v>0</v>
      </c>
      <c r="ED71">
        <f t="shared" si="148"/>
        <v>0</v>
      </c>
      <c r="EE71">
        <f>SUMIFS(LOOKUP!$G$2:$G$797,LOOKUP!$A$2:$A$797,'Scoring sheet'!$C71,LOOKUP!$E$2:$E$797,'Scoring sheet'!ED71)</f>
        <v>0</v>
      </c>
      <c r="EF71">
        <f>SUMIFS(LOOKUP!$B$2:$B$797,LOOKUP!$A$2:$A$797,'Scoring sheet'!$C71,LOOKUP!$E$2:$E$797,'Scoring sheet'!ED71)</f>
        <v>0</v>
      </c>
      <c r="EG71">
        <f>SUMIFS(LOOKUP!$C$2:$C$797,LOOKUP!$A$2:$A$797,'Scoring sheet'!$C71,LOOKUP!$E$2:$E$797,'Scoring sheet'!ED71)</f>
        <v>0</v>
      </c>
      <c r="EH71">
        <f>SUMIFS(LOOKUP!$F$2:$F$797,LOOKUP!$A$2:$A$797,'Scoring sheet'!$C71,LOOKUP!$E$2:$E$797,'Scoring sheet'!ED71)</f>
        <v>0</v>
      </c>
      <c r="EI71" t="e">
        <f>VLOOKUP(EH71,'Scoring points detail'!$H$222:$I$229,2,FALSE)</f>
        <v>#N/A</v>
      </c>
      <c r="EK71">
        <f t="shared" si="149"/>
        <v>0</v>
      </c>
    </row>
    <row r="72" spans="1:141" outlineLevel="1" x14ac:dyDescent="0.25">
      <c r="A72" t="s">
        <v>146</v>
      </c>
      <c r="D72" s="36"/>
      <c r="E72" s="36"/>
      <c r="F72" s="36"/>
      <c r="G72" s="37">
        <f>SUMIFS(LOOKUP!$E$2:$E$797,LOOKUP!$A$2:$A$797,'Scoring sheet'!$C72,LOOKUP!$B$2:$B$797,'Scoring sheet'!D72,LOOKUP!$C$2:$C$797,'Scoring sheet'!E72,LOOKUP!$D$2:$D$797,'Scoring sheet'!F72)</f>
        <v>0</v>
      </c>
      <c r="H72" s="21" t="s">
        <v>77</v>
      </c>
      <c r="I72" s="22"/>
      <c r="J72" s="22"/>
      <c r="K72" s="22"/>
      <c r="L72" s="6">
        <f>SUMIFS(LOOKUP!$E$2:$E$797,LOOKUP!$A$2:$A$797,'Scoring sheet'!$C72,LOOKUP!$B$2:$B$797,'Scoring sheet'!I72,LOOKUP!$C$2:$C$797,'Scoring sheet'!J72,LOOKUP!$D$2:$D$797,'Scoring sheet'!K72)</f>
        <v>0</v>
      </c>
      <c r="M72" s="24">
        <f t="shared" si="108"/>
        <v>0</v>
      </c>
      <c r="N72" s="24">
        <f t="shared" si="109"/>
        <v>0</v>
      </c>
      <c r="O72" s="21" t="s">
        <v>77</v>
      </c>
      <c r="P72" s="6"/>
      <c r="Q72" s="22"/>
      <c r="R72" s="22"/>
      <c r="S72" s="6">
        <f>SUMIFS(LOOKUP!$E$2:$E$797,LOOKUP!$A$2:$A$797,'Scoring sheet'!$C72,LOOKUP!$B$2:$B$797,'Scoring sheet'!P72,LOOKUP!$C$2:$C$797,'Scoring sheet'!Q72,LOOKUP!$D$2:$D$797,'Scoring sheet'!R72)</f>
        <v>0</v>
      </c>
      <c r="T72" s="24">
        <f t="shared" si="110"/>
        <v>0</v>
      </c>
      <c r="U72" s="24">
        <f t="shared" si="111"/>
        <v>0</v>
      </c>
      <c r="V72" s="29" t="s">
        <v>77</v>
      </c>
      <c r="W72" s="6"/>
      <c r="X72" s="22"/>
      <c r="Y72" s="22"/>
      <c r="Z72" s="6">
        <f>SUMIFS(LOOKUP!$E$2:$E$797,LOOKUP!$A$2:$A$797,'Scoring sheet'!$C72,LOOKUP!$B$2:$B$797,'Scoring sheet'!W72,LOOKUP!$C$2:$C$797,'Scoring sheet'!X72,LOOKUP!$D$2:$D$797,'Scoring sheet'!Y72)</f>
        <v>0</v>
      </c>
      <c r="AA72" s="24">
        <f t="shared" si="112"/>
        <v>0</v>
      </c>
      <c r="AB72" s="24">
        <f t="shared" si="113"/>
        <v>0</v>
      </c>
      <c r="AC72" s="29" t="s">
        <v>77</v>
      </c>
      <c r="AD72" s="6"/>
      <c r="AE72" s="22"/>
      <c r="AF72" s="22"/>
      <c r="AG72" s="6">
        <f>SUMIFS(LOOKUP!$E$2:$E$797,LOOKUP!$A$2:$A$797,'Scoring sheet'!$C72,LOOKUP!$B$2:$B$797,'Scoring sheet'!AD72,LOOKUP!$C$2:$C$797,'Scoring sheet'!AE72,LOOKUP!$D$2:$D$797,'Scoring sheet'!AF72)</f>
        <v>0</v>
      </c>
      <c r="AH72" s="24">
        <f t="shared" si="114"/>
        <v>0</v>
      </c>
      <c r="AI72" s="24">
        <f t="shared" si="115"/>
        <v>0</v>
      </c>
      <c r="AJ72" s="29" t="s">
        <v>77</v>
      </c>
      <c r="AK72" s="6"/>
      <c r="AL72" s="22"/>
      <c r="AM72" s="22"/>
      <c r="AN72" s="6">
        <f>SUMIFS(LOOKUP!$E$2:$E$797,LOOKUP!$A$2:$A$797,'Scoring sheet'!$C72,LOOKUP!$B$2:$B$797,'Scoring sheet'!AK72,LOOKUP!$C$2:$C$797,'Scoring sheet'!AL72,LOOKUP!$D$2:$D$797,'Scoring sheet'!AM72)</f>
        <v>0</v>
      </c>
      <c r="AO72" s="24">
        <f t="shared" si="116"/>
        <v>0</v>
      </c>
      <c r="AP72" s="24">
        <f t="shared" si="117"/>
        <v>0</v>
      </c>
      <c r="AQ72" s="29" t="s">
        <v>77</v>
      </c>
      <c r="AR72" s="6"/>
      <c r="AS72" s="22"/>
      <c r="AT72" s="22"/>
      <c r="AU72" s="6">
        <f>SUMIFS(LOOKUP!$E$2:$E$797,LOOKUP!$A$2:$A$797,'Scoring sheet'!$C72,LOOKUP!$B$2:$B$797,'Scoring sheet'!AR72,LOOKUP!$C$2:$C$797,'Scoring sheet'!AS72,LOOKUP!$D$2:$D$797,'Scoring sheet'!AT72)</f>
        <v>0</v>
      </c>
      <c r="AV72" s="24">
        <f t="shared" si="118"/>
        <v>0</v>
      </c>
      <c r="AW72" s="24">
        <f t="shared" si="119"/>
        <v>0</v>
      </c>
      <c r="AX72" s="29" t="s">
        <v>77</v>
      </c>
      <c r="AY72" s="6"/>
      <c r="AZ72" s="22"/>
      <c r="BA72" s="22"/>
      <c r="BB72" s="6">
        <f>SUMIFS(LOOKUP!$E$2:$E$797,LOOKUP!$A$2:$A$797,'Scoring sheet'!$C72,LOOKUP!$B$2:$B$797,'Scoring sheet'!AY72,LOOKUP!$C$2:$C$797,'Scoring sheet'!AZ72,LOOKUP!$D$2:$D$797,'Scoring sheet'!BA72)</f>
        <v>0</v>
      </c>
      <c r="BC72" s="24">
        <f t="shared" si="120"/>
        <v>0</v>
      </c>
      <c r="BD72" s="24">
        <f t="shared" si="121"/>
        <v>0</v>
      </c>
      <c r="BE72" s="29" t="s">
        <v>77</v>
      </c>
      <c r="BF72" s="6"/>
      <c r="BG72" s="22"/>
      <c r="BH72" s="22"/>
      <c r="BI72" s="6">
        <f>SUMIFS(LOOKUP!$E$2:$E$797,LOOKUP!$A$2:$A$797,'Scoring sheet'!$C72,LOOKUP!$B$2:$B$797,'Scoring sheet'!BF72,LOOKUP!$C$2:$C$797,'Scoring sheet'!BG72,LOOKUP!$D$2:$D$797,'Scoring sheet'!BH72)</f>
        <v>0</v>
      </c>
      <c r="BJ72" s="24">
        <f t="shared" si="122"/>
        <v>0</v>
      </c>
      <c r="BK72" s="24">
        <f t="shared" si="123"/>
        <v>0</v>
      </c>
      <c r="BL72" s="29" t="s">
        <v>77</v>
      </c>
      <c r="BM72" s="6"/>
      <c r="BN72" s="22"/>
      <c r="BO72" s="22"/>
      <c r="BP72" s="6">
        <f>SUMIFS(LOOKUP!$E$2:$E$797,LOOKUP!$A$2:$A$797,'Scoring sheet'!$C72,LOOKUP!$B$2:$B$797,'Scoring sheet'!BM72,LOOKUP!$C$2:$C$797,'Scoring sheet'!BN72,LOOKUP!$D$2:$D$797,'Scoring sheet'!BO72)</f>
        <v>0</v>
      </c>
      <c r="BQ72" s="24">
        <f t="shared" si="124"/>
        <v>0</v>
      </c>
      <c r="BR72" s="24">
        <f t="shared" si="125"/>
        <v>0</v>
      </c>
      <c r="BS72" s="29" t="s">
        <v>77</v>
      </c>
      <c r="BT72" s="6"/>
      <c r="BU72" s="22"/>
      <c r="BV72" s="22"/>
      <c r="BW72" s="6">
        <f>SUMIFS(LOOKUP!$E$2:$E$797,LOOKUP!$A$2:$A$797,'Scoring sheet'!$C72,LOOKUP!$B$2:$B$797,'Scoring sheet'!BT72,LOOKUP!$C$2:$C$797,'Scoring sheet'!BU72,LOOKUP!$D$2:$D$797,'Scoring sheet'!BV72)</f>
        <v>0</v>
      </c>
      <c r="BX72" s="24">
        <f t="shared" si="126"/>
        <v>0</v>
      </c>
      <c r="BY72" s="24">
        <f t="shared" si="127"/>
        <v>0</v>
      </c>
      <c r="BZ72" s="29" t="s">
        <v>77</v>
      </c>
      <c r="CA72" s="6"/>
      <c r="CB72" s="22"/>
      <c r="CC72" s="22"/>
      <c r="CD72" s="6">
        <f>SUMIFS(LOOKUP!$E$2:$E$797,LOOKUP!$A$2:$A$797,'Scoring sheet'!$C72,LOOKUP!$B$2:$B$797,'Scoring sheet'!CA72,LOOKUP!$C$2:$C$797,'Scoring sheet'!CB72,LOOKUP!$D$2:$D$797,'Scoring sheet'!CC72)</f>
        <v>0</v>
      </c>
      <c r="CE72" s="24">
        <f t="shared" si="128"/>
        <v>0</v>
      </c>
      <c r="CF72" s="24">
        <f t="shared" si="129"/>
        <v>0</v>
      </c>
      <c r="CG72" s="29" t="s">
        <v>77</v>
      </c>
      <c r="CH72" s="6"/>
      <c r="CI72" s="22"/>
      <c r="CJ72" s="22"/>
      <c r="CK72" s="6">
        <f>SUMIFS(LOOKUP!$E$2:$E$797,LOOKUP!$A$2:$A$797,'Scoring sheet'!$C72,LOOKUP!$B$2:$B$797,'Scoring sheet'!CH72,LOOKUP!$C$2:$C$797,'Scoring sheet'!CI72,LOOKUP!$D$2:$D$797,'Scoring sheet'!CJ72)</f>
        <v>0</v>
      </c>
      <c r="CL72" s="24">
        <f t="shared" si="130"/>
        <v>0</v>
      </c>
      <c r="CM72" s="24">
        <f t="shared" si="131"/>
        <v>0</v>
      </c>
      <c r="CN72" s="29" t="s">
        <v>77</v>
      </c>
      <c r="CO72" s="6"/>
      <c r="CP72" s="22"/>
      <c r="CQ72" s="22"/>
      <c r="CR72" s="6">
        <f>SUMIFS(LOOKUP!$E$2:$E$797,LOOKUP!$A$2:$A$797,'Scoring sheet'!$C72,LOOKUP!$B$2:$B$797,'Scoring sheet'!CO72,LOOKUP!$C$2:$C$797,'Scoring sheet'!CP72,LOOKUP!$D$2:$D$797,'Scoring sheet'!CQ72)</f>
        <v>0</v>
      </c>
      <c r="CS72" s="24">
        <f t="shared" si="132"/>
        <v>0</v>
      </c>
      <c r="CT72" s="24">
        <f t="shared" si="133"/>
        <v>0</v>
      </c>
      <c r="CU72" s="29" t="s">
        <v>77</v>
      </c>
      <c r="CV72" s="6"/>
      <c r="CW72" s="22"/>
      <c r="CX72" s="22"/>
      <c r="CY72" s="6">
        <f>SUMIFS(LOOKUP!$E$2:$E$797,LOOKUP!$A$2:$A$797,'Scoring sheet'!$C72,LOOKUP!$B$2:$B$797,'Scoring sheet'!CV72,LOOKUP!$C$2:$C$797,'Scoring sheet'!CW72,LOOKUP!$D$2:$D$797,'Scoring sheet'!CX72)</f>
        <v>0</v>
      </c>
      <c r="CZ72" s="24">
        <f t="shared" si="134"/>
        <v>0</v>
      </c>
      <c r="DA72" s="24">
        <f t="shared" si="135"/>
        <v>0</v>
      </c>
      <c r="DB72" s="29" t="s">
        <v>77</v>
      </c>
      <c r="DC72" s="6"/>
      <c r="DD72" s="22"/>
      <c r="DE72" s="22"/>
      <c r="DF72" s="6">
        <f>SUMIFS(LOOKUP!$E$2:$E$797,LOOKUP!$A$2:$A$797,'Scoring sheet'!$C72,LOOKUP!$B$2:$B$797,'Scoring sheet'!DC72,LOOKUP!$C$2:$C$797,'Scoring sheet'!DD72,LOOKUP!$D$2:$D$797,'Scoring sheet'!DE72)</f>
        <v>0</v>
      </c>
      <c r="DG72" s="24">
        <f t="shared" si="136"/>
        <v>0</v>
      </c>
      <c r="DI72">
        <f t="shared" si="137"/>
        <v>0</v>
      </c>
      <c r="DJ72">
        <f t="shared" si="138"/>
        <v>0</v>
      </c>
      <c r="DK72">
        <f t="shared" si="139"/>
        <v>0</v>
      </c>
      <c r="DL72">
        <f t="shared" si="140"/>
        <v>0</v>
      </c>
      <c r="DM72">
        <f t="shared" si="141"/>
        <v>0</v>
      </c>
      <c r="DN72">
        <f t="shared" si="142"/>
        <v>0</v>
      </c>
      <c r="DO72">
        <f t="shared" si="143"/>
        <v>0</v>
      </c>
      <c r="DP72">
        <f t="shared" si="144"/>
        <v>0</v>
      </c>
      <c r="DQ72">
        <f t="shared" si="145"/>
        <v>0</v>
      </c>
      <c r="DR72">
        <f t="shared" si="150"/>
        <v>0</v>
      </c>
      <c r="DS72">
        <f t="shared" si="151"/>
        <v>0</v>
      </c>
      <c r="DT72">
        <f t="shared" si="152"/>
        <v>0</v>
      </c>
      <c r="DU72">
        <f t="shared" si="153"/>
        <v>0</v>
      </c>
      <c r="DV72">
        <f t="shared" si="154"/>
        <v>0</v>
      </c>
      <c r="DW72">
        <f t="shared" si="155"/>
        <v>0</v>
      </c>
      <c r="DY72">
        <f>SUM(LARGE(DI72:DR72,{1,2,3}))</f>
        <v>0</v>
      </c>
      <c r="DZ72">
        <f>SUM(LARGE(DI72:DR72,{1,2}))</f>
        <v>0</v>
      </c>
      <c r="EA72">
        <f>SUM(LARGE(DI72:DR72,{1}))</f>
        <v>0</v>
      </c>
      <c r="EB72">
        <f t="shared" si="146"/>
        <v>0</v>
      </c>
      <c r="EC72">
        <f t="shared" si="147"/>
        <v>0</v>
      </c>
      <c r="ED72">
        <f t="shared" si="148"/>
        <v>0</v>
      </c>
      <c r="EE72">
        <f>SUMIFS(LOOKUP!$G$2:$G$797,LOOKUP!$A$2:$A$797,'Scoring sheet'!$C72,LOOKUP!$E$2:$E$797,'Scoring sheet'!ED72)</f>
        <v>0</v>
      </c>
      <c r="EF72">
        <f>SUMIFS(LOOKUP!$B$2:$B$797,LOOKUP!$A$2:$A$797,'Scoring sheet'!$C72,LOOKUP!$E$2:$E$797,'Scoring sheet'!ED72)</f>
        <v>0</v>
      </c>
      <c r="EG72">
        <f>SUMIFS(LOOKUP!$C$2:$C$797,LOOKUP!$A$2:$A$797,'Scoring sheet'!$C72,LOOKUP!$E$2:$E$797,'Scoring sheet'!ED72)</f>
        <v>0</v>
      </c>
      <c r="EH72">
        <f>SUMIFS(LOOKUP!$F$2:$F$797,LOOKUP!$A$2:$A$797,'Scoring sheet'!$C72,LOOKUP!$E$2:$E$797,'Scoring sheet'!ED72)</f>
        <v>0</v>
      </c>
      <c r="EI72" t="e">
        <f>VLOOKUP(EH72,'Scoring points detail'!$H$222:$I$229,2,FALSE)</f>
        <v>#N/A</v>
      </c>
      <c r="EK72">
        <f t="shared" si="149"/>
        <v>0</v>
      </c>
    </row>
    <row r="73" spans="1:141" outlineLevel="1" x14ac:dyDescent="0.25">
      <c r="A73" t="s">
        <v>147</v>
      </c>
      <c r="D73" s="36"/>
      <c r="E73" s="36"/>
      <c r="F73" s="36"/>
      <c r="G73" s="37">
        <f>SUMIFS(LOOKUP!$E$2:$E$797,LOOKUP!$A$2:$A$797,'Scoring sheet'!$C73,LOOKUP!$B$2:$B$797,'Scoring sheet'!D73,LOOKUP!$C$2:$C$797,'Scoring sheet'!E73,LOOKUP!$D$2:$D$797,'Scoring sheet'!F73)</f>
        <v>0</v>
      </c>
      <c r="H73" s="21" t="s">
        <v>77</v>
      </c>
      <c r="I73" s="22"/>
      <c r="J73" s="22"/>
      <c r="K73" s="22"/>
      <c r="L73" s="6">
        <f>SUMIFS(LOOKUP!$E$2:$E$797,LOOKUP!$A$2:$A$797,'Scoring sheet'!$C73,LOOKUP!$B$2:$B$797,'Scoring sheet'!I73,LOOKUP!$C$2:$C$797,'Scoring sheet'!J73,LOOKUP!$D$2:$D$797,'Scoring sheet'!K73)</f>
        <v>0</v>
      </c>
      <c r="M73" s="24">
        <f t="shared" si="108"/>
        <v>0</v>
      </c>
      <c r="N73" s="24">
        <f t="shared" si="109"/>
        <v>0</v>
      </c>
      <c r="O73" s="21" t="s">
        <v>77</v>
      </c>
      <c r="P73" s="6"/>
      <c r="Q73" s="22"/>
      <c r="R73" s="22"/>
      <c r="S73" s="6">
        <f>SUMIFS(LOOKUP!$E$2:$E$797,LOOKUP!$A$2:$A$797,'Scoring sheet'!$C73,LOOKUP!$B$2:$B$797,'Scoring sheet'!P73,LOOKUP!$C$2:$C$797,'Scoring sheet'!Q73,LOOKUP!$D$2:$D$797,'Scoring sheet'!R73)</f>
        <v>0</v>
      </c>
      <c r="T73" s="24">
        <f t="shared" si="110"/>
        <v>0</v>
      </c>
      <c r="U73" s="24">
        <f t="shared" si="111"/>
        <v>0</v>
      </c>
      <c r="V73" s="29" t="s">
        <v>77</v>
      </c>
      <c r="W73" s="6"/>
      <c r="X73" s="22"/>
      <c r="Y73" s="22"/>
      <c r="Z73" s="6">
        <f>SUMIFS(LOOKUP!$E$2:$E$797,LOOKUP!$A$2:$A$797,'Scoring sheet'!$C73,LOOKUP!$B$2:$B$797,'Scoring sheet'!W73,LOOKUP!$C$2:$C$797,'Scoring sheet'!X73,LOOKUP!$D$2:$D$797,'Scoring sheet'!Y73)</f>
        <v>0</v>
      </c>
      <c r="AA73" s="24">
        <f t="shared" si="112"/>
        <v>0</v>
      </c>
      <c r="AB73" s="24">
        <f t="shared" si="113"/>
        <v>0</v>
      </c>
      <c r="AC73" s="29" t="s">
        <v>77</v>
      </c>
      <c r="AD73" s="6"/>
      <c r="AE73" s="22"/>
      <c r="AF73" s="22"/>
      <c r="AG73" s="6">
        <f>SUMIFS(LOOKUP!$E$2:$E$797,LOOKUP!$A$2:$A$797,'Scoring sheet'!$C73,LOOKUP!$B$2:$B$797,'Scoring sheet'!AD73,LOOKUP!$C$2:$C$797,'Scoring sheet'!AE73,LOOKUP!$D$2:$D$797,'Scoring sheet'!AF73)</f>
        <v>0</v>
      </c>
      <c r="AH73" s="24">
        <f t="shared" si="114"/>
        <v>0</v>
      </c>
      <c r="AI73" s="24">
        <f t="shared" si="115"/>
        <v>0</v>
      </c>
      <c r="AJ73" s="29" t="s">
        <v>77</v>
      </c>
      <c r="AK73" s="6"/>
      <c r="AL73" s="22"/>
      <c r="AM73" s="22"/>
      <c r="AN73" s="6">
        <f>SUMIFS(LOOKUP!$E$2:$E$797,LOOKUP!$A$2:$A$797,'Scoring sheet'!$C73,LOOKUP!$B$2:$B$797,'Scoring sheet'!AK73,LOOKUP!$C$2:$C$797,'Scoring sheet'!AL73,LOOKUP!$D$2:$D$797,'Scoring sheet'!AM73)</f>
        <v>0</v>
      </c>
      <c r="AO73" s="24">
        <f t="shared" si="116"/>
        <v>0</v>
      </c>
      <c r="AP73" s="24">
        <f t="shared" si="117"/>
        <v>0</v>
      </c>
      <c r="AQ73" s="29" t="s">
        <v>77</v>
      </c>
      <c r="AR73" s="6"/>
      <c r="AS73" s="22"/>
      <c r="AT73" s="22"/>
      <c r="AU73" s="6">
        <f>SUMIFS(LOOKUP!$E$2:$E$797,LOOKUP!$A$2:$A$797,'Scoring sheet'!$C73,LOOKUP!$B$2:$B$797,'Scoring sheet'!AR73,LOOKUP!$C$2:$C$797,'Scoring sheet'!AS73,LOOKUP!$D$2:$D$797,'Scoring sheet'!AT73)</f>
        <v>0</v>
      </c>
      <c r="AV73" s="24">
        <f t="shared" si="118"/>
        <v>0</v>
      </c>
      <c r="AW73" s="24">
        <f t="shared" si="119"/>
        <v>0</v>
      </c>
      <c r="AX73" s="29" t="s">
        <v>77</v>
      </c>
      <c r="AY73" s="6"/>
      <c r="AZ73" s="22"/>
      <c r="BA73" s="22"/>
      <c r="BB73" s="6">
        <f>SUMIFS(LOOKUP!$E$2:$E$797,LOOKUP!$A$2:$A$797,'Scoring sheet'!$C73,LOOKUP!$B$2:$B$797,'Scoring sheet'!AY73,LOOKUP!$C$2:$C$797,'Scoring sheet'!AZ73,LOOKUP!$D$2:$D$797,'Scoring sheet'!BA73)</f>
        <v>0</v>
      </c>
      <c r="BC73" s="24">
        <f t="shared" si="120"/>
        <v>0</v>
      </c>
      <c r="BD73" s="24">
        <f t="shared" si="121"/>
        <v>0</v>
      </c>
      <c r="BE73" s="29" t="s">
        <v>77</v>
      </c>
      <c r="BF73" s="6"/>
      <c r="BG73" s="22"/>
      <c r="BH73" s="22"/>
      <c r="BI73" s="6">
        <f>SUMIFS(LOOKUP!$E$2:$E$797,LOOKUP!$A$2:$A$797,'Scoring sheet'!$C73,LOOKUP!$B$2:$B$797,'Scoring sheet'!BF73,LOOKUP!$C$2:$C$797,'Scoring sheet'!BG73,LOOKUP!$D$2:$D$797,'Scoring sheet'!BH73)</f>
        <v>0</v>
      </c>
      <c r="BJ73" s="24">
        <f t="shared" si="122"/>
        <v>0</v>
      </c>
      <c r="BK73" s="24">
        <f t="shared" si="123"/>
        <v>0</v>
      </c>
      <c r="BL73" s="29" t="s">
        <v>77</v>
      </c>
      <c r="BM73" s="6"/>
      <c r="BN73" s="22"/>
      <c r="BO73" s="22"/>
      <c r="BP73" s="6">
        <f>SUMIFS(LOOKUP!$E$2:$E$797,LOOKUP!$A$2:$A$797,'Scoring sheet'!$C73,LOOKUP!$B$2:$B$797,'Scoring sheet'!BM73,LOOKUP!$C$2:$C$797,'Scoring sheet'!BN73,LOOKUP!$D$2:$D$797,'Scoring sheet'!BO73)</f>
        <v>0</v>
      </c>
      <c r="BQ73" s="24">
        <f t="shared" si="124"/>
        <v>0</v>
      </c>
      <c r="BR73" s="24">
        <f t="shared" si="125"/>
        <v>0</v>
      </c>
      <c r="BS73" s="29" t="s">
        <v>77</v>
      </c>
      <c r="BT73" s="6"/>
      <c r="BU73" s="22"/>
      <c r="BV73" s="22"/>
      <c r="BW73" s="6">
        <f>SUMIFS(LOOKUP!$E$2:$E$797,LOOKUP!$A$2:$A$797,'Scoring sheet'!$C73,LOOKUP!$B$2:$B$797,'Scoring sheet'!BT73,LOOKUP!$C$2:$C$797,'Scoring sheet'!BU73,LOOKUP!$D$2:$D$797,'Scoring sheet'!BV73)</f>
        <v>0</v>
      </c>
      <c r="BX73" s="24">
        <f t="shared" si="126"/>
        <v>0</v>
      </c>
      <c r="BY73" s="24">
        <f t="shared" si="127"/>
        <v>0</v>
      </c>
      <c r="BZ73" s="29" t="s">
        <v>77</v>
      </c>
      <c r="CA73" s="6"/>
      <c r="CB73" s="22"/>
      <c r="CC73" s="22"/>
      <c r="CD73" s="6">
        <f>SUMIFS(LOOKUP!$E$2:$E$797,LOOKUP!$A$2:$A$797,'Scoring sheet'!$C73,LOOKUP!$B$2:$B$797,'Scoring sheet'!CA73,LOOKUP!$C$2:$C$797,'Scoring sheet'!CB73,LOOKUP!$D$2:$D$797,'Scoring sheet'!CC73)</f>
        <v>0</v>
      </c>
      <c r="CE73" s="24">
        <f t="shared" si="128"/>
        <v>0</v>
      </c>
      <c r="CF73" s="24">
        <f t="shared" si="129"/>
        <v>0</v>
      </c>
      <c r="CG73" s="29" t="s">
        <v>77</v>
      </c>
      <c r="CH73" s="6"/>
      <c r="CI73" s="22"/>
      <c r="CJ73" s="22"/>
      <c r="CK73" s="6">
        <f>SUMIFS(LOOKUP!$E$2:$E$797,LOOKUP!$A$2:$A$797,'Scoring sheet'!$C73,LOOKUP!$B$2:$B$797,'Scoring sheet'!CH73,LOOKUP!$C$2:$C$797,'Scoring sheet'!CI73,LOOKUP!$D$2:$D$797,'Scoring sheet'!CJ73)</f>
        <v>0</v>
      </c>
      <c r="CL73" s="24">
        <f t="shared" si="130"/>
        <v>0</v>
      </c>
      <c r="CM73" s="24">
        <f t="shared" si="131"/>
        <v>0</v>
      </c>
      <c r="CN73" s="29" t="s">
        <v>77</v>
      </c>
      <c r="CO73" s="6"/>
      <c r="CP73" s="22"/>
      <c r="CQ73" s="22"/>
      <c r="CR73" s="6">
        <f>SUMIFS(LOOKUP!$E$2:$E$797,LOOKUP!$A$2:$A$797,'Scoring sheet'!$C73,LOOKUP!$B$2:$B$797,'Scoring sheet'!CO73,LOOKUP!$C$2:$C$797,'Scoring sheet'!CP73,LOOKUP!$D$2:$D$797,'Scoring sheet'!CQ73)</f>
        <v>0</v>
      </c>
      <c r="CS73" s="24">
        <f t="shared" si="132"/>
        <v>0</v>
      </c>
      <c r="CT73" s="24">
        <f t="shared" si="133"/>
        <v>0</v>
      </c>
      <c r="CU73" s="29" t="s">
        <v>77</v>
      </c>
      <c r="CV73" s="6"/>
      <c r="CW73" s="22"/>
      <c r="CX73" s="22"/>
      <c r="CY73" s="6">
        <f>SUMIFS(LOOKUP!$E$2:$E$797,LOOKUP!$A$2:$A$797,'Scoring sheet'!$C73,LOOKUP!$B$2:$B$797,'Scoring sheet'!CV73,LOOKUP!$C$2:$C$797,'Scoring sheet'!CW73,LOOKUP!$D$2:$D$797,'Scoring sheet'!CX73)</f>
        <v>0</v>
      </c>
      <c r="CZ73" s="24">
        <f t="shared" si="134"/>
        <v>0</v>
      </c>
      <c r="DA73" s="24">
        <f t="shared" si="135"/>
        <v>0</v>
      </c>
      <c r="DB73" s="29" t="s">
        <v>77</v>
      </c>
      <c r="DC73" s="6"/>
      <c r="DD73" s="22"/>
      <c r="DE73" s="22"/>
      <c r="DF73" s="6">
        <f>SUMIFS(LOOKUP!$E$2:$E$797,LOOKUP!$A$2:$A$797,'Scoring sheet'!$C73,LOOKUP!$B$2:$B$797,'Scoring sheet'!DC73,LOOKUP!$C$2:$C$797,'Scoring sheet'!DD73,LOOKUP!$D$2:$D$797,'Scoring sheet'!DE73)</f>
        <v>0</v>
      </c>
      <c r="DG73" s="24">
        <f t="shared" si="136"/>
        <v>0</v>
      </c>
      <c r="DI73">
        <f t="shared" si="137"/>
        <v>0</v>
      </c>
      <c r="DJ73">
        <f t="shared" si="138"/>
        <v>0</v>
      </c>
      <c r="DK73">
        <f t="shared" si="139"/>
        <v>0</v>
      </c>
      <c r="DL73">
        <f t="shared" si="140"/>
        <v>0</v>
      </c>
      <c r="DM73">
        <f t="shared" si="141"/>
        <v>0</v>
      </c>
      <c r="DN73">
        <f t="shared" si="142"/>
        <v>0</v>
      </c>
      <c r="DO73">
        <f t="shared" si="143"/>
        <v>0</v>
      </c>
      <c r="DP73">
        <f t="shared" si="144"/>
        <v>0</v>
      </c>
      <c r="DQ73">
        <f t="shared" si="145"/>
        <v>0</v>
      </c>
      <c r="DR73">
        <f t="shared" si="150"/>
        <v>0</v>
      </c>
      <c r="DS73">
        <f t="shared" si="151"/>
        <v>0</v>
      </c>
      <c r="DT73">
        <f t="shared" si="152"/>
        <v>0</v>
      </c>
      <c r="DU73">
        <f t="shared" si="153"/>
        <v>0</v>
      </c>
      <c r="DV73">
        <f t="shared" si="154"/>
        <v>0</v>
      </c>
      <c r="DW73">
        <f t="shared" si="155"/>
        <v>0</v>
      </c>
      <c r="DY73">
        <f>SUM(LARGE(DI73:DR73,{1,2,3}))</f>
        <v>0</v>
      </c>
      <c r="DZ73">
        <f>SUM(LARGE(DI73:DR73,{1,2}))</f>
        <v>0</v>
      </c>
      <c r="EA73">
        <f>SUM(LARGE(DI73:DR73,{1}))</f>
        <v>0</v>
      </c>
      <c r="EB73">
        <f t="shared" si="146"/>
        <v>0</v>
      </c>
      <c r="EC73">
        <f t="shared" si="147"/>
        <v>0</v>
      </c>
      <c r="ED73">
        <f t="shared" si="148"/>
        <v>0</v>
      </c>
      <c r="EE73">
        <f>SUMIFS(LOOKUP!$G$2:$G$797,LOOKUP!$A$2:$A$797,'Scoring sheet'!$C73,LOOKUP!$E$2:$E$797,'Scoring sheet'!ED73)</f>
        <v>0</v>
      </c>
      <c r="EF73">
        <f>SUMIFS(LOOKUP!$B$2:$B$797,LOOKUP!$A$2:$A$797,'Scoring sheet'!$C73,LOOKUP!$E$2:$E$797,'Scoring sheet'!ED73)</f>
        <v>0</v>
      </c>
      <c r="EG73">
        <f>SUMIFS(LOOKUP!$C$2:$C$797,LOOKUP!$A$2:$A$797,'Scoring sheet'!$C73,LOOKUP!$E$2:$E$797,'Scoring sheet'!ED73)</f>
        <v>0</v>
      </c>
      <c r="EH73">
        <f>SUMIFS(LOOKUP!$F$2:$F$797,LOOKUP!$A$2:$A$797,'Scoring sheet'!$C73,LOOKUP!$E$2:$E$797,'Scoring sheet'!ED73)</f>
        <v>0</v>
      </c>
      <c r="EI73" t="e">
        <f>VLOOKUP(EH73,'Scoring points detail'!$H$222:$I$229,2,FALSE)</f>
        <v>#N/A</v>
      </c>
      <c r="EK73">
        <f t="shared" si="149"/>
        <v>0</v>
      </c>
    </row>
    <row r="74" spans="1:141" outlineLevel="1" x14ac:dyDescent="0.25">
      <c r="A74" t="s">
        <v>148</v>
      </c>
      <c r="D74" s="36"/>
      <c r="E74" s="36"/>
      <c r="F74" s="36"/>
      <c r="G74" s="37">
        <f>SUMIFS(LOOKUP!$E$2:$E$797,LOOKUP!$A$2:$A$797,'Scoring sheet'!$C74,LOOKUP!$B$2:$B$797,'Scoring sheet'!D74,LOOKUP!$C$2:$C$797,'Scoring sheet'!E74,LOOKUP!$D$2:$D$797,'Scoring sheet'!F74)</f>
        <v>0</v>
      </c>
      <c r="H74" s="21" t="s">
        <v>77</v>
      </c>
      <c r="I74" s="22"/>
      <c r="J74" s="22"/>
      <c r="K74" s="22"/>
      <c r="L74" s="6">
        <f>SUMIFS(LOOKUP!$E$2:$E$797,LOOKUP!$A$2:$A$797,'Scoring sheet'!$C74,LOOKUP!$B$2:$B$797,'Scoring sheet'!I74,LOOKUP!$C$2:$C$797,'Scoring sheet'!J74,LOOKUP!$D$2:$D$797,'Scoring sheet'!K74)</f>
        <v>0</v>
      </c>
      <c r="M74" s="24">
        <f t="shared" si="108"/>
        <v>0</v>
      </c>
      <c r="N74" s="24">
        <f t="shared" si="109"/>
        <v>0</v>
      </c>
      <c r="O74" s="21" t="s">
        <v>77</v>
      </c>
      <c r="P74" s="6"/>
      <c r="Q74" s="22"/>
      <c r="R74" s="22"/>
      <c r="S74" s="6">
        <f>SUMIFS(LOOKUP!$E$2:$E$797,LOOKUP!$A$2:$A$797,'Scoring sheet'!$C74,LOOKUP!$B$2:$B$797,'Scoring sheet'!P74,LOOKUP!$C$2:$C$797,'Scoring sheet'!Q74,LOOKUP!$D$2:$D$797,'Scoring sheet'!R74)</f>
        <v>0</v>
      </c>
      <c r="T74" s="24">
        <f t="shared" si="110"/>
        <v>0</v>
      </c>
      <c r="U74" s="24">
        <f t="shared" si="111"/>
        <v>0</v>
      </c>
      <c r="V74" s="29" t="s">
        <v>77</v>
      </c>
      <c r="W74" s="6"/>
      <c r="X74" s="22"/>
      <c r="Y74" s="22"/>
      <c r="Z74" s="6">
        <f>SUMIFS(LOOKUP!$E$2:$E$797,LOOKUP!$A$2:$A$797,'Scoring sheet'!$C74,LOOKUP!$B$2:$B$797,'Scoring sheet'!W74,LOOKUP!$C$2:$C$797,'Scoring sheet'!X74,LOOKUP!$D$2:$D$797,'Scoring sheet'!Y74)</f>
        <v>0</v>
      </c>
      <c r="AA74" s="24">
        <f t="shared" si="112"/>
        <v>0</v>
      </c>
      <c r="AB74" s="24">
        <f t="shared" si="113"/>
        <v>0</v>
      </c>
      <c r="AC74" s="29" t="s">
        <v>77</v>
      </c>
      <c r="AD74" s="6"/>
      <c r="AE74" s="22"/>
      <c r="AF74" s="22"/>
      <c r="AG74" s="6">
        <f>SUMIFS(LOOKUP!$E$2:$E$797,LOOKUP!$A$2:$A$797,'Scoring sheet'!$C74,LOOKUP!$B$2:$B$797,'Scoring sheet'!AD74,LOOKUP!$C$2:$C$797,'Scoring sheet'!AE74,LOOKUP!$D$2:$D$797,'Scoring sheet'!AF74)</f>
        <v>0</v>
      </c>
      <c r="AH74" s="24">
        <f t="shared" si="114"/>
        <v>0</v>
      </c>
      <c r="AI74" s="24">
        <f t="shared" si="115"/>
        <v>0</v>
      </c>
      <c r="AJ74" s="29" t="s">
        <v>77</v>
      </c>
      <c r="AK74" s="6"/>
      <c r="AL74" s="22"/>
      <c r="AM74" s="22"/>
      <c r="AN74" s="6">
        <f>SUMIFS(LOOKUP!$E$2:$E$797,LOOKUP!$A$2:$A$797,'Scoring sheet'!$C74,LOOKUP!$B$2:$B$797,'Scoring sheet'!AK74,LOOKUP!$C$2:$C$797,'Scoring sheet'!AL74,LOOKUP!$D$2:$D$797,'Scoring sheet'!AM74)</f>
        <v>0</v>
      </c>
      <c r="AO74" s="24">
        <f t="shared" si="116"/>
        <v>0</v>
      </c>
      <c r="AP74" s="24">
        <f t="shared" si="117"/>
        <v>0</v>
      </c>
      <c r="AQ74" s="29" t="s">
        <v>77</v>
      </c>
      <c r="AR74" s="6"/>
      <c r="AS74" s="22"/>
      <c r="AT74" s="22"/>
      <c r="AU74" s="6">
        <f>SUMIFS(LOOKUP!$E$2:$E$797,LOOKUP!$A$2:$A$797,'Scoring sheet'!$C74,LOOKUP!$B$2:$B$797,'Scoring sheet'!AR74,LOOKUP!$C$2:$C$797,'Scoring sheet'!AS74,LOOKUP!$D$2:$D$797,'Scoring sheet'!AT74)</f>
        <v>0</v>
      </c>
      <c r="AV74" s="24">
        <f t="shared" si="118"/>
        <v>0</v>
      </c>
      <c r="AW74" s="24">
        <f t="shared" si="119"/>
        <v>0</v>
      </c>
      <c r="AX74" s="29" t="s">
        <v>77</v>
      </c>
      <c r="AY74" s="6"/>
      <c r="AZ74" s="22"/>
      <c r="BA74" s="22"/>
      <c r="BB74" s="6">
        <f>SUMIFS(LOOKUP!$E$2:$E$797,LOOKUP!$A$2:$A$797,'Scoring sheet'!$C74,LOOKUP!$B$2:$B$797,'Scoring sheet'!AY74,LOOKUP!$C$2:$C$797,'Scoring sheet'!AZ74,LOOKUP!$D$2:$D$797,'Scoring sheet'!BA74)</f>
        <v>0</v>
      </c>
      <c r="BC74" s="24">
        <f t="shared" si="120"/>
        <v>0</v>
      </c>
      <c r="BD74" s="24">
        <f t="shared" si="121"/>
        <v>0</v>
      </c>
      <c r="BE74" s="29" t="s">
        <v>77</v>
      </c>
      <c r="BF74" s="6"/>
      <c r="BG74" s="22"/>
      <c r="BH74" s="22"/>
      <c r="BI74" s="6">
        <f>SUMIFS(LOOKUP!$E$2:$E$797,LOOKUP!$A$2:$A$797,'Scoring sheet'!$C74,LOOKUP!$B$2:$B$797,'Scoring sheet'!BF74,LOOKUP!$C$2:$C$797,'Scoring sheet'!BG74,LOOKUP!$D$2:$D$797,'Scoring sheet'!BH74)</f>
        <v>0</v>
      </c>
      <c r="BJ74" s="24">
        <f t="shared" si="122"/>
        <v>0</v>
      </c>
      <c r="BK74" s="24">
        <f t="shared" si="123"/>
        <v>0</v>
      </c>
      <c r="BL74" s="29" t="s">
        <v>77</v>
      </c>
      <c r="BM74" s="6"/>
      <c r="BN74" s="22"/>
      <c r="BO74" s="22"/>
      <c r="BP74" s="6">
        <f>SUMIFS(LOOKUP!$E$2:$E$797,LOOKUP!$A$2:$A$797,'Scoring sheet'!$C74,LOOKUP!$B$2:$B$797,'Scoring sheet'!BM74,LOOKUP!$C$2:$C$797,'Scoring sheet'!BN74,LOOKUP!$D$2:$D$797,'Scoring sheet'!BO74)</f>
        <v>0</v>
      </c>
      <c r="BQ74" s="24">
        <f t="shared" si="124"/>
        <v>0</v>
      </c>
      <c r="BR74" s="24">
        <f t="shared" si="125"/>
        <v>0</v>
      </c>
      <c r="BS74" s="29" t="s">
        <v>77</v>
      </c>
      <c r="BT74" s="6"/>
      <c r="BU74" s="22"/>
      <c r="BV74" s="22"/>
      <c r="BW74" s="6">
        <f>SUMIFS(LOOKUP!$E$2:$E$797,LOOKUP!$A$2:$A$797,'Scoring sheet'!$C74,LOOKUP!$B$2:$B$797,'Scoring sheet'!BT74,LOOKUP!$C$2:$C$797,'Scoring sheet'!BU74,LOOKUP!$D$2:$D$797,'Scoring sheet'!BV74)</f>
        <v>0</v>
      </c>
      <c r="BX74" s="24">
        <f t="shared" si="126"/>
        <v>0</v>
      </c>
      <c r="BY74" s="24">
        <f t="shared" si="127"/>
        <v>0</v>
      </c>
      <c r="BZ74" s="29" t="s">
        <v>77</v>
      </c>
      <c r="CA74" s="6"/>
      <c r="CB74" s="22"/>
      <c r="CC74" s="22"/>
      <c r="CD74" s="6">
        <f>SUMIFS(LOOKUP!$E$2:$E$797,LOOKUP!$A$2:$A$797,'Scoring sheet'!$C74,LOOKUP!$B$2:$B$797,'Scoring sheet'!CA74,LOOKUP!$C$2:$C$797,'Scoring sheet'!CB74,LOOKUP!$D$2:$D$797,'Scoring sheet'!CC74)</f>
        <v>0</v>
      </c>
      <c r="CE74" s="24">
        <f t="shared" si="128"/>
        <v>0</v>
      </c>
      <c r="CF74" s="24">
        <f t="shared" si="129"/>
        <v>0</v>
      </c>
      <c r="CG74" s="29" t="s">
        <v>77</v>
      </c>
      <c r="CH74" s="6"/>
      <c r="CI74" s="22"/>
      <c r="CJ74" s="22"/>
      <c r="CK74" s="6">
        <f>SUMIFS(LOOKUP!$E$2:$E$797,LOOKUP!$A$2:$A$797,'Scoring sheet'!$C74,LOOKUP!$B$2:$B$797,'Scoring sheet'!CH74,LOOKUP!$C$2:$C$797,'Scoring sheet'!CI74,LOOKUP!$D$2:$D$797,'Scoring sheet'!CJ74)</f>
        <v>0</v>
      </c>
      <c r="CL74" s="24">
        <f t="shared" si="130"/>
        <v>0</v>
      </c>
      <c r="CM74" s="24">
        <f t="shared" si="131"/>
        <v>0</v>
      </c>
      <c r="CN74" s="29" t="s">
        <v>77</v>
      </c>
      <c r="CO74" s="6"/>
      <c r="CP74" s="22"/>
      <c r="CQ74" s="22"/>
      <c r="CR74" s="6">
        <f>SUMIFS(LOOKUP!$E$2:$E$797,LOOKUP!$A$2:$A$797,'Scoring sheet'!$C74,LOOKUP!$B$2:$B$797,'Scoring sheet'!CO74,LOOKUP!$C$2:$C$797,'Scoring sheet'!CP74,LOOKUP!$D$2:$D$797,'Scoring sheet'!CQ74)</f>
        <v>0</v>
      </c>
      <c r="CS74" s="24">
        <f t="shared" si="132"/>
        <v>0</v>
      </c>
      <c r="CT74" s="24">
        <f t="shared" si="133"/>
        <v>0</v>
      </c>
      <c r="CU74" s="29" t="s">
        <v>77</v>
      </c>
      <c r="CV74" s="6"/>
      <c r="CW74" s="22"/>
      <c r="CX74" s="22"/>
      <c r="CY74" s="6">
        <f>SUMIFS(LOOKUP!$E$2:$E$797,LOOKUP!$A$2:$A$797,'Scoring sheet'!$C74,LOOKUP!$B$2:$B$797,'Scoring sheet'!CV74,LOOKUP!$C$2:$C$797,'Scoring sheet'!CW74,LOOKUP!$D$2:$D$797,'Scoring sheet'!CX74)</f>
        <v>0</v>
      </c>
      <c r="CZ74" s="24">
        <f t="shared" si="134"/>
        <v>0</v>
      </c>
      <c r="DA74" s="24">
        <f t="shared" si="135"/>
        <v>0</v>
      </c>
      <c r="DB74" s="29" t="s">
        <v>77</v>
      </c>
      <c r="DC74" s="6"/>
      <c r="DD74" s="22"/>
      <c r="DE74" s="22"/>
      <c r="DF74" s="6">
        <f>SUMIFS(LOOKUP!$E$2:$E$797,LOOKUP!$A$2:$A$797,'Scoring sheet'!$C74,LOOKUP!$B$2:$B$797,'Scoring sheet'!DC74,LOOKUP!$C$2:$C$797,'Scoring sheet'!DD74,LOOKUP!$D$2:$D$797,'Scoring sheet'!DE74)</f>
        <v>0</v>
      </c>
      <c r="DG74" s="24">
        <f t="shared" si="136"/>
        <v>0</v>
      </c>
      <c r="DI74">
        <f t="shared" si="137"/>
        <v>0</v>
      </c>
      <c r="DJ74">
        <f t="shared" si="138"/>
        <v>0</v>
      </c>
      <c r="DK74">
        <f t="shared" si="139"/>
        <v>0</v>
      </c>
      <c r="DL74">
        <f t="shared" si="140"/>
        <v>0</v>
      </c>
      <c r="DM74">
        <f t="shared" si="141"/>
        <v>0</v>
      </c>
      <c r="DN74">
        <f t="shared" si="142"/>
        <v>0</v>
      </c>
      <c r="DO74">
        <f t="shared" si="143"/>
        <v>0</v>
      </c>
      <c r="DP74">
        <f t="shared" si="144"/>
        <v>0</v>
      </c>
      <c r="DQ74">
        <f t="shared" si="145"/>
        <v>0</v>
      </c>
      <c r="DR74">
        <f t="shared" si="150"/>
        <v>0</v>
      </c>
      <c r="DS74">
        <f t="shared" si="151"/>
        <v>0</v>
      </c>
      <c r="DT74">
        <f t="shared" si="152"/>
        <v>0</v>
      </c>
      <c r="DU74">
        <f t="shared" si="153"/>
        <v>0</v>
      </c>
      <c r="DV74">
        <f t="shared" si="154"/>
        <v>0</v>
      </c>
      <c r="DW74">
        <f t="shared" si="155"/>
        <v>0</v>
      </c>
      <c r="DY74">
        <f>SUM(LARGE(DI74:DR74,{1,2,3}))</f>
        <v>0</v>
      </c>
      <c r="DZ74">
        <f>SUM(LARGE(DI74:DR74,{1,2}))</f>
        <v>0</v>
      </c>
      <c r="EA74">
        <f>SUM(LARGE(DI74:DR74,{1}))</f>
        <v>0</v>
      </c>
      <c r="EB74">
        <f t="shared" si="146"/>
        <v>0</v>
      </c>
      <c r="EC74">
        <f t="shared" si="147"/>
        <v>0</v>
      </c>
      <c r="ED74">
        <f t="shared" si="148"/>
        <v>0</v>
      </c>
      <c r="EE74">
        <f>SUMIFS(LOOKUP!$G$2:$G$797,LOOKUP!$A$2:$A$797,'Scoring sheet'!$C74,LOOKUP!$E$2:$E$797,'Scoring sheet'!ED74)</f>
        <v>0</v>
      </c>
      <c r="EF74">
        <f>SUMIFS(LOOKUP!$B$2:$B$797,LOOKUP!$A$2:$A$797,'Scoring sheet'!$C74,LOOKUP!$E$2:$E$797,'Scoring sheet'!ED74)</f>
        <v>0</v>
      </c>
      <c r="EG74">
        <f>SUMIFS(LOOKUP!$C$2:$C$797,LOOKUP!$A$2:$A$797,'Scoring sheet'!$C74,LOOKUP!$E$2:$E$797,'Scoring sheet'!ED74)</f>
        <v>0</v>
      </c>
      <c r="EH74">
        <f>SUMIFS(LOOKUP!$F$2:$F$797,LOOKUP!$A$2:$A$797,'Scoring sheet'!$C74,LOOKUP!$E$2:$E$797,'Scoring sheet'!ED74)</f>
        <v>0</v>
      </c>
      <c r="EI74" t="e">
        <f>VLOOKUP(EH74,'Scoring points detail'!$H$222:$I$229,2,FALSE)</f>
        <v>#N/A</v>
      </c>
      <c r="EK74">
        <f t="shared" si="149"/>
        <v>0</v>
      </c>
    </row>
    <row r="75" spans="1:141" outlineLevel="1" x14ac:dyDescent="0.25">
      <c r="A75" t="s">
        <v>149</v>
      </c>
      <c r="D75" s="36"/>
      <c r="E75" s="36"/>
      <c r="F75" s="36"/>
      <c r="G75" s="37">
        <f>SUMIFS(LOOKUP!$E$2:$E$797,LOOKUP!$A$2:$A$797,'Scoring sheet'!$C75,LOOKUP!$B$2:$B$797,'Scoring sheet'!D75,LOOKUP!$C$2:$C$797,'Scoring sheet'!E75,LOOKUP!$D$2:$D$797,'Scoring sheet'!F75)</f>
        <v>0</v>
      </c>
      <c r="H75" s="21" t="s">
        <v>77</v>
      </c>
      <c r="I75" s="22"/>
      <c r="J75" s="22"/>
      <c r="K75" s="22"/>
      <c r="L75" s="6">
        <f>SUMIFS(LOOKUP!$E$2:$E$797,LOOKUP!$A$2:$A$797,'Scoring sheet'!$C75,LOOKUP!$B$2:$B$797,'Scoring sheet'!I75,LOOKUP!$C$2:$C$797,'Scoring sheet'!J75,LOOKUP!$D$2:$D$797,'Scoring sheet'!K75)</f>
        <v>0</v>
      </c>
      <c r="M75" s="24">
        <f t="shared" si="108"/>
        <v>0</v>
      </c>
      <c r="N75" s="24">
        <f t="shared" si="109"/>
        <v>0</v>
      </c>
      <c r="O75" s="21" t="s">
        <v>77</v>
      </c>
      <c r="P75" s="6"/>
      <c r="Q75" s="22"/>
      <c r="R75" s="22"/>
      <c r="S75" s="6">
        <f>SUMIFS(LOOKUP!$E$2:$E$797,LOOKUP!$A$2:$A$797,'Scoring sheet'!$C75,LOOKUP!$B$2:$B$797,'Scoring sheet'!P75,LOOKUP!$C$2:$C$797,'Scoring sheet'!Q75,LOOKUP!$D$2:$D$797,'Scoring sheet'!R75)</f>
        <v>0</v>
      </c>
      <c r="T75" s="24">
        <f t="shared" si="110"/>
        <v>0</v>
      </c>
      <c r="U75" s="24">
        <f t="shared" si="111"/>
        <v>0</v>
      </c>
      <c r="V75" s="29" t="s">
        <v>77</v>
      </c>
      <c r="W75" s="6"/>
      <c r="X75" s="22"/>
      <c r="Y75" s="22"/>
      <c r="Z75" s="6">
        <f>SUMIFS(LOOKUP!$E$2:$E$797,LOOKUP!$A$2:$A$797,'Scoring sheet'!$C75,LOOKUP!$B$2:$B$797,'Scoring sheet'!W75,LOOKUP!$C$2:$C$797,'Scoring sheet'!X75,LOOKUP!$D$2:$D$797,'Scoring sheet'!Y75)</f>
        <v>0</v>
      </c>
      <c r="AA75" s="24">
        <f t="shared" si="112"/>
        <v>0</v>
      </c>
      <c r="AB75" s="24">
        <f t="shared" si="113"/>
        <v>0</v>
      </c>
      <c r="AC75" s="29" t="s">
        <v>77</v>
      </c>
      <c r="AD75" s="6"/>
      <c r="AE75" s="22"/>
      <c r="AF75" s="22"/>
      <c r="AG75" s="6">
        <f>SUMIFS(LOOKUP!$E$2:$E$797,LOOKUP!$A$2:$A$797,'Scoring sheet'!$C75,LOOKUP!$B$2:$B$797,'Scoring sheet'!AD75,LOOKUP!$C$2:$C$797,'Scoring sheet'!AE75,LOOKUP!$D$2:$D$797,'Scoring sheet'!AF75)</f>
        <v>0</v>
      </c>
      <c r="AH75" s="24">
        <f t="shared" si="114"/>
        <v>0</v>
      </c>
      <c r="AI75" s="24">
        <f t="shared" si="115"/>
        <v>0</v>
      </c>
      <c r="AJ75" s="29" t="s">
        <v>77</v>
      </c>
      <c r="AK75" s="6"/>
      <c r="AL75" s="22"/>
      <c r="AM75" s="22"/>
      <c r="AN75" s="6">
        <f>SUMIFS(LOOKUP!$E$2:$E$797,LOOKUP!$A$2:$A$797,'Scoring sheet'!$C75,LOOKUP!$B$2:$B$797,'Scoring sheet'!AK75,LOOKUP!$C$2:$C$797,'Scoring sheet'!AL75,LOOKUP!$D$2:$D$797,'Scoring sheet'!AM75)</f>
        <v>0</v>
      </c>
      <c r="AO75" s="24">
        <f t="shared" si="116"/>
        <v>0</v>
      </c>
      <c r="AP75" s="24">
        <f t="shared" si="117"/>
        <v>0</v>
      </c>
      <c r="AQ75" s="29" t="s">
        <v>77</v>
      </c>
      <c r="AR75" s="6"/>
      <c r="AS75" s="22"/>
      <c r="AT75" s="22"/>
      <c r="AU75" s="6">
        <f>SUMIFS(LOOKUP!$E$2:$E$797,LOOKUP!$A$2:$A$797,'Scoring sheet'!$C75,LOOKUP!$B$2:$B$797,'Scoring sheet'!AR75,LOOKUP!$C$2:$C$797,'Scoring sheet'!AS75,LOOKUP!$D$2:$D$797,'Scoring sheet'!AT75)</f>
        <v>0</v>
      </c>
      <c r="AV75" s="24">
        <f t="shared" si="118"/>
        <v>0</v>
      </c>
      <c r="AW75" s="24">
        <f t="shared" si="119"/>
        <v>0</v>
      </c>
      <c r="AX75" s="29" t="s">
        <v>77</v>
      </c>
      <c r="AY75" s="6"/>
      <c r="AZ75" s="22"/>
      <c r="BA75" s="22"/>
      <c r="BB75" s="6">
        <f>SUMIFS(LOOKUP!$E$2:$E$797,LOOKUP!$A$2:$A$797,'Scoring sheet'!$C75,LOOKUP!$B$2:$B$797,'Scoring sheet'!AY75,LOOKUP!$C$2:$C$797,'Scoring sheet'!AZ75,LOOKUP!$D$2:$D$797,'Scoring sheet'!BA75)</f>
        <v>0</v>
      </c>
      <c r="BC75" s="24">
        <f t="shared" si="120"/>
        <v>0</v>
      </c>
      <c r="BD75" s="24">
        <f t="shared" si="121"/>
        <v>0</v>
      </c>
      <c r="BE75" s="29" t="s">
        <v>77</v>
      </c>
      <c r="BF75" s="6"/>
      <c r="BG75" s="22"/>
      <c r="BH75" s="22"/>
      <c r="BI75" s="6">
        <f>SUMIFS(LOOKUP!$E$2:$E$797,LOOKUP!$A$2:$A$797,'Scoring sheet'!$C75,LOOKUP!$B$2:$B$797,'Scoring sheet'!BF75,LOOKUP!$C$2:$C$797,'Scoring sheet'!BG75,LOOKUP!$D$2:$D$797,'Scoring sheet'!BH75)</f>
        <v>0</v>
      </c>
      <c r="BJ75" s="24">
        <f t="shared" si="122"/>
        <v>0</v>
      </c>
      <c r="BK75" s="24">
        <f t="shared" si="123"/>
        <v>0</v>
      </c>
      <c r="BL75" s="29" t="s">
        <v>77</v>
      </c>
      <c r="BM75" s="6"/>
      <c r="BN75" s="22"/>
      <c r="BO75" s="22"/>
      <c r="BP75" s="6">
        <f>SUMIFS(LOOKUP!$E$2:$E$797,LOOKUP!$A$2:$A$797,'Scoring sheet'!$C75,LOOKUP!$B$2:$B$797,'Scoring sheet'!BM75,LOOKUP!$C$2:$C$797,'Scoring sheet'!BN75,LOOKUP!$D$2:$D$797,'Scoring sheet'!BO75)</f>
        <v>0</v>
      </c>
      <c r="BQ75" s="24">
        <f t="shared" si="124"/>
        <v>0</v>
      </c>
      <c r="BR75" s="24">
        <f t="shared" si="125"/>
        <v>0</v>
      </c>
      <c r="BS75" s="29" t="s">
        <v>77</v>
      </c>
      <c r="BT75" s="6"/>
      <c r="BU75" s="22"/>
      <c r="BV75" s="22"/>
      <c r="BW75" s="6">
        <f>SUMIFS(LOOKUP!$E$2:$E$797,LOOKUP!$A$2:$A$797,'Scoring sheet'!$C75,LOOKUP!$B$2:$B$797,'Scoring sheet'!BT75,LOOKUP!$C$2:$C$797,'Scoring sheet'!BU75,LOOKUP!$D$2:$D$797,'Scoring sheet'!BV75)</f>
        <v>0</v>
      </c>
      <c r="BX75" s="24">
        <f t="shared" si="126"/>
        <v>0</v>
      </c>
      <c r="BY75" s="24">
        <f t="shared" si="127"/>
        <v>0</v>
      </c>
      <c r="BZ75" s="29" t="s">
        <v>77</v>
      </c>
      <c r="CA75" s="6"/>
      <c r="CB75" s="22"/>
      <c r="CC75" s="22"/>
      <c r="CD75" s="6">
        <f>SUMIFS(LOOKUP!$E$2:$E$797,LOOKUP!$A$2:$A$797,'Scoring sheet'!$C75,LOOKUP!$B$2:$B$797,'Scoring sheet'!CA75,LOOKUP!$C$2:$C$797,'Scoring sheet'!CB75,LOOKUP!$D$2:$D$797,'Scoring sheet'!CC75)</f>
        <v>0</v>
      </c>
      <c r="CE75" s="24">
        <f t="shared" si="128"/>
        <v>0</v>
      </c>
      <c r="CF75" s="24">
        <f t="shared" si="129"/>
        <v>0</v>
      </c>
      <c r="CG75" s="29" t="s">
        <v>77</v>
      </c>
      <c r="CH75" s="6"/>
      <c r="CI75" s="22"/>
      <c r="CJ75" s="22"/>
      <c r="CK75" s="6">
        <f>SUMIFS(LOOKUP!$E$2:$E$797,LOOKUP!$A$2:$A$797,'Scoring sheet'!$C75,LOOKUP!$B$2:$B$797,'Scoring sheet'!CH75,LOOKUP!$C$2:$C$797,'Scoring sheet'!CI75,LOOKUP!$D$2:$D$797,'Scoring sheet'!CJ75)</f>
        <v>0</v>
      </c>
      <c r="CL75" s="24">
        <f t="shared" si="130"/>
        <v>0</v>
      </c>
      <c r="CM75" s="24">
        <f t="shared" si="131"/>
        <v>0</v>
      </c>
      <c r="CN75" s="29" t="s">
        <v>77</v>
      </c>
      <c r="CO75" s="6"/>
      <c r="CP75" s="22"/>
      <c r="CQ75" s="22"/>
      <c r="CR75" s="6">
        <f>SUMIFS(LOOKUP!$E$2:$E$797,LOOKUP!$A$2:$A$797,'Scoring sheet'!$C75,LOOKUP!$B$2:$B$797,'Scoring sheet'!CO75,LOOKUP!$C$2:$C$797,'Scoring sheet'!CP75,LOOKUP!$D$2:$D$797,'Scoring sheet'!CQ75)</f>
        <v>0</v>
      </c>
      <c r="CS75" s="24">
        <f t="shared" si="132"/>
        <v>0</v>
      </c>
      <c r="CT75" s="24">
        <f t="shared" si="133"/>
        <v>0</v>
      </c>
      <c r="CU75" s="29" t="s">
        <v>77</v>
      </c>
      <c r="CV75" s="6"/>
      <c r="CW75" s="22"/>
      <c r="CX75" s="22"/>
      <c r="CY75" s="6">
        <f>SUMIFS(LOOKUP!$E$2:$E$797,LOOKUP!$A$2:$A$797,'Scoring sheet'!$C75,LOOKUP!$B$2:$B$797,'Scoring sheet'!CV75,LOOKUP!$C$2:$C$797,'Scoring sheet'!CW75,LOOKUP!$D$2:$D$797,'Scoring sheet'!CX75)</f>
        <v>0</v>
      </c>
      <c r="CZ75" s="24">
        <f t="shared" si="134"/>
        <v>0</v>
      </c>
      <c r="DA75" s="24">
        <f t="shared" si="135"/>
        <v>0</v>
      </c>
      <c r="DB75" s="29" t="s">
        <v>77</v>
      </c>
      <c r="DC75" s="6"/>
      <c r="DD75" s="22"/>
      <c r="DE75" s="22"/>
      <c r="DF75" s="6">
        <f>SUMIFS(LOOKUP!$E$2:$E$797,LOOKUP!$A$2:$A$797,'Scoring sheet'!$C75,LOOKUP!$B$2:$B$797,'Scoring sheet'!DC75,LOOKUP!$C$2:$C$797,'Scoring sheet'!DD75,LOOKUP!$D$2:$D$797,'Scoring sheet'!DE75)</f>
        <v>0</v>
      </c>
      <c r="DG75" s="24">
        <f t="shared" si="136"/>
        <v>0</v>
      </c>
      <c r="DI75">
        <f t="shared" si="137"/>
        <v>0</v>
      </c>
      <c r="DJ75">
        <f t="shared" si="138"/>
        <v>0</v>
      </c>
      <c r="DK75">
        <f t="shared" si="139"/>
        <v>0</v>
      </c>
      <c r="DL75">
        <f t="shared" si="140"/>
        <v>0</v>
      </c>
      <c r="DM75">
        <f t="shared" si="141"/>
        <v>0</v>
      </c>
      <c r="DN75">
        <f t="shared" si="142"/>
        <v>0</v>
      </c>
      <c r="DO75">
        <f t="shared" si="143"/>
        <v>0</v>
      </c>
      <c r="DP75">
        <f t="shared" si="144"/>
        <v>0</v>
      </c>
      <c r="DQ75">
        <f t="shared" si="145"/>
        <v>0</v>
      </c>
      <c r="DR75">
        <f t="shared" si="150"/>
        <v>0</v>
      </c>
      <c r="DS75">
        <f t="shared" si="151"/>
        <v>0</v>
      </c>
      <c r="DT75">
        <f t="shared" si="152"/>
        <v>0</v>
      </c>
      <c r="DU75">
        <f t="shared" si="153"/>
        <v>0</v>
      </c>
      <c r="DV75">
        <f t="shared" si="154"/>
        <v>0</v>
      </c>
      <c r="DW75">
        <f t="shared" si="155"/>
        <v>0</v>
      </c>
      <c r="DY75">
        <f>SUM(LARGE(DI75:DR75,{1,2,3}))</f>
        <v>0</v>
      </c>
      <c r="DZ75">
        <f>SUM(LARGE(DI75:DR75,{1,2}))</f>
        <v>0</v>
      </c>
      <c r="EA75">
        <f>SUM(LARGE(DI75:DR75,{1}))</f>
        <v>0</v>
      </c>
      <c r="EB75">
        <f t="shared" si="146"/>
        <v>0</v>
      </c>
      <c r="EC75">
        <f t="shared" si="147"/>
        <v>0</v>
      </c>
      <c r="ED75">
        <f t="shared" si="148"/>
        <v>0</v>
      </c>
      <c r="EE75">
        <f>SUMIFS(LOOKUP!$G$2:$G$797,LOOKUP!$A$2:$A$797,'Scoring sheet'!$C75,LOOKUP!$E$2:$E$797,'Scoring sheet'!ED75)</f>
        <v>0</v>
      </c>
      <c r="EF75">
        <f>SUMIFS(LOOKUP!$B$2:$B$797,LOOKUP!$A$2:$A$797,'Scoring sheet'!$C75,LOOKUP!$E$2:$E$797,'Scoring sheet'!ED75)</f>
        <v>0</v>
      </c>
      <c r="EG75">
        <f>SUMIFS(LOOKUP!$C$2:$C$797,LOOKUP!$A$2:$A$797,'Scoring sheet'!$C75,LOOKUP!$E$2:$E$797,'Scoring sheet'!ED75)</f>
        <v>0</v>
      </c>
      <c r="EH75">
        <f>SUMIFS(LOOKUP!$F$2:$F$797,LOOKUP!$A$2:$A$797,'Scoring sheet'!$C75,LOOKUP!$E$2:$E$797,'Scoring sheet'!ED75)</f>
        <v>0</v>
      </c>
      <c r="EI75" t="e">
        <f>VLOOKUP(EH75,'Scoring points detail'!$H$222:$I$229,2,FALSE)</f>
        <v>#N/A</v>
      </c>
      <c r="EK75">
        <f t="shared" si="149"/>
        <v>0</v>
      </c>
    </row>
    <row r="76" spans="1:141" outlineLevel="1" x14ac:dyDescent="0.25">
      <c r="A76" t="s">
        <v>206</v>
      </c>
      <c r="D76" s="36"/>
      <c r="E76" s="36"/>
      <c r="F76" s="36"/>
      <c r="G76" s="37">
        <f>SUMIFS(LOOKUP!$E$2:$E$797,LOOKUP!$A$2:$A$797,'Scoring sheet'!$C76,LOOKUP!$B$2:$B$797,'Scoring sheet'!D76,LOOKUP!$C$2:$C$797,'Scoring sheet'!E76,LOOKUP!$D$2:$D$797,'Scoring sheet'!F76)</f>
        <v>0</v>
      </c>
      <c r="H76" s="21" t="s">
        <v>77</v>
      </c>
      <c r="I76" s="22"/>
      <c r="J76" s="22"/>
      <c r="K76" s="22"/>
      <c r="L76" s="6">
        <f>SUMIFS(LOOKUP!$E$2:$E$797,LOOKUP!$A$2:$A$797,'Scoring sheet'!$C76,LOOKUP!$B$2:$B$797,'Scoring sheet'!I76,LOOKUP!$C$2:$C$797,'Scoring sheet'!J76,LOOKUP!$D$2:$D$797,'Scoring sheet'!K76)</f>
        <v>0</v>
      </c>
      <c r="M76" s="24">
        <f t="shared" si="108"/>
        <v>0</v>
      </c>
      <c r="N76" s="24">
        <f t="shared" si="109"/>
        <v>0</v>
      </c>
      <c r="O76" s="21" t="s">
        <v>77</v>
      </c>
      <c r="P76" s="6"/>
      <c r="Q76" s="22"/>
      <c r="R76" s="22"/>
      <c r="S76" s="6">
        <f>SUMIFS(LOOKUP!$E$2:$E$797,LOOKUP!$A$2:$A$797,'Scoring sheet'!$C76,LOOKUP!$B$2:$B$797,'Scoring sheet'!P76,LOOKUP!$C$2:$C$797,'Scoring sheet'!Q76,LOOKUP!$D$2:$D$797,'Scoring sheet'!R76)</f>
        <v>0</v>
      </c>
      <c r="T76" s="24">
        <f t="shared" si="110"/>
        <v>0</v>
      </c>
      <c r="U76" s="24">
        <f t="shared" si="111"/>
        <v>0</v>
      </c>
      <c r="V76" s="29" t="s">
        <v>77</v>
      </c>
      <c r="W76" s="6"/>
      <c r="X76" s="22"/>
      <c r="Y76" s="22"/>
      <c r="Z76" s="6">
        <f>SUMIFS(LOOKUP!$E$2:$E$797,LOOKUP!$A$2:$A$797,'Scoring sheet'!$C76,LOOKUP!$B$2:$B$797,'Scoring sheet'!W76,LOOKUP!$C$2:$C$797,'Scoring sheet'!X76,LOOKUP!$D$2:$D$797,'Scoring sheet'!Y76)</f>
        <v>0</v>
      </c>
      <c r="AA76" s="24">
        <f t="shared" si="112"/>
        <v>0</v>
      </c>
      <c r="AB76" s="24">
        <f t="shared" si="113"/>
        <v>0</v>
      </c>
      <c r="AC76" s="29" t="s">
        <v>77</v>
      </c>
      <c r="AD76" s="6"/>
      <c r="AE76" s="22"/>
      <c r="AF76" s="22"/>
      <c r="AG76" s="6">
        <f>SUMIFS(LOOKUP!$E$2:$E$797,LOOKUP!$A$2:$A$797,'Scoring sheet'!$C76,LOOKUP!$B$2:$B$797,'Scoring sheet'!AD76,LOOKUP!$C$2:$C$797,'Scoring sheet'!AE76,LOOKUP!$D$2:$D$797,'Scoring sheet'!AF76)</f>
        <v>0</v>
      </c>
      <c r="AH76" s="24">
        <f t="shared" si="114"/>
        <v>0</v>
      </c>
      <c r="AI76" s="24">
        <f t="shared" si="115"/>
        <v>0</v>
      </c>
      <c r="AJ76" s="29" t="s">
        <v>77</v>
      </c>
      <c r="AK76" s="6"/>
      <c r="AL76" s="22"/>
      <c r="AM76" s="22"/>
      <c r="AN76" s="6">
        <f>SUMIFS(LOOKUP!$E$2:$E$797,LOOKUP!$A$2:$A$797,'Scoring sheet'!$C76,LOOKUP!$B$2:$B$797,'Scoring sheet'!AK76,LOOKUP!$C$2:$C$797,'Scoring sheet'!AL76,LOOKUP!$D$2:$D$797,'Scoring sheet'!AM76)</f>
        <v>0</v>
      </c>
      <c r="AO76" s="24">
        <f t="shared" si="116"/>
        <v>0</v>
      </c>
      <c r="AP76" s="24">
        <f t="shared" si="117"/>
        <v>0</v>
      </c>
      <c r="AQ76" s="29" t="s">
        <v>77</v>
      </c>
      <c r="AR76" s="6"/>
      <c r="AS76" s="22"/>
      <c r="AT76" s="22"/>
      <c r="AU76" s="6">
        <f>SUMIFS(LOOKUP!$E$2:$E$797,LOOKUP!$A$2:$A$797,'Scoring sheet'!$C76,LOOKUP!$B$2:$B$797,'Scoring sheet'!AR76,LOOKUP!$C$2:$C$797,'Scoring sheet'!AS76,LOOKUP!$D$2:$D$797,'Scoring sheet'!AT76)</f>
        <v>0</v>
      </c>
      <c r="AV76" s="24">
        <f t="shared" si="118"/>
        <v>0</v>
      </c>
      <c r="AW76" s="24">
        <f t="shared" si="119"/>
        <v>0</v>
      </c>
      <c r="AX76" s="29" t="s">
        <v>77</v>
      </c>
      <c r="AY76" s="6"/>
      <c r="AZ76" s="22"/>
      <c r="BA76" s="22"/>
      <c r="BB76" s="6">
        <f>SUMIFS(LOOKUP!$E$2:$E$797,LOOKUP!$A$2:$A$797,'Scoring sheet'!$C76,LOOKUP!$B$2:$B$797,'Scoring sheet'!AY76,LOOKUP!$C$2:$C$797,'Scoring sheet'!AZ76,LOOKUP!$D$2:$D$797,'Scoring sheet'!BA76)</f>
        <v>0</v>
      </c>
      <c r="BC76" s="24">
        <f t="shared" si="120"/>
        <v>0</v>
      </c>
      <c r="BD76" s="24">
        <f t="shared" si="121"/>
        <v>0</v>
      </c>
      <c r="BE76" s="29" t="s">
        <v>77</v>
      </c>
      <c r="BF76" s="6"/>
      <c r="BG76" s="22"/>
      <c r="BH76" s="22"/>
      <c r="BI76" s="6">
        <f>SUMIFS(LOOKUP!$E$2:$E$797,LOOKUP!$A$2:$A$797,'Scoring sheet'!$C76,LOOKUP!$B$2:$B$797,'Scoring sheet'!BF76,LOOKUP!$C$2:$C$797,'Scoring sheet'!BG76,LOOKUP!$D$2:$D$797,'Scoring sheet'!BH76)</f>
        <v>0</v>
      </c>
      <c r="BJ76" s="24">
        <f t="shared" si="122"/>
        <v>0</v>
      </c>
      <c r="BK76" s="24">
        <f t="shared" si="123"/>
        <v>0</v>
      </c>
      <c r="BL76" s="29" t="s">
        <v>77</v>
      </c>
      <c r="BM76" s="6"/>
      <c r="BN76" s="22"/>
      <c r="BO76" s="22"/>
      <c r="BP76" s="6">
        <f>SUMIFS(LOOKUP!$E$2:$E$797,LOOKUP!$A$2:$A$797,'Scoring sheet'!$C76,LOOKUP!$B$2:$B$797,'Scoring sheet'!BM76,LOOKUP!$C$2:$C$797,'Scoring sheet'!BN76,LOOKUP!$D$2:$D$797,'Scoring sheet'!BO76)</f>
        <v>0</v>
      </c>
      <c r="BQ76" s="24">
        <f t="shared" si="124"/>
        <v>0</v>
      </c>
      <c r="BR76" s="24">
        <f t="shared" si="125"/>
        <v>0</v>
      </c>
      <c r="BS76" s="29" t="s">
        <v>77</v>
      </c>
      <c r="BT76" s="6"/>
      <c r="BU76" s="22"/>
      <c r="BV76" s="22"/>
      <c r="BW76" s="6">
        <f>SUMIFS(LOOKUP!$E$2:$E$797,LOOKUP!$A$2:$A$797,'Scoring sheet'!$C76,LOOKUP!$B$2:$B$797,'Scoring sheet'!BT76,LOOKUP!$C$2:$C$797,'Scoring sheet'!BU76,LOOKUP!$D$2:$D$797,'Scoring sheet'!BV76)</f>
        <v>0</v>
      </c>
      <c r="BX76" s="24">
        <f t="shared" si="126"/>
        <v>0</v>
      </c>
      <c r="BY76" s="24">
        <f t="shared" si="127"/>
        <v>0</v>
      </c>
      <c r="BZ76" s="29" t="s">
        <v>77</v>
      </c>
      <c r="CA76" s="6"/>
      <c r="CB76" s="22"/>
      <c r="CC76" s="22"/>
      <c r="CD76" s="6">
        <f>SUMIFS(LOOKUP!$E$2:$E$797,LOOKUP!$A$2:$A$797,'Scoring sheet'!$C76,LOOKUP!$B$2:$B$797,'Scoring sheet'!CA76,LOOKUP!$C$2:$C$797,'Scoring sheet'!CB76,LOOKUP!$D$2:$D$797,'Scoring sheet'!CC76)</f>
        <v>0</v>
      </c>
      <c r="CE76" s="24">
        <f t="shared" si="128"/>
        <v>0</v>
      </c>
      <c r="CF76" s="24">
        <f t="shared" si="129"/>
        <v>0</v>
      </c>
      <c r="CG76" s="29" t="s">
        <v>77</v>
      </c>
      <c r="CH76" s="6"/>
      <c r="CI76" s="22"/>
      <c r="CJ76" s="22"/>
      <c r="CK76" s="6">
        <f>SUMIFS(LOOKUP!$E$2:$E$797,LOOKUP!$A$2:$A$797,'Scoring sheet'!$C76,LOOKUP!$B$2:$B$797,'Scoring sheet'!CH76,LOOKUP!$C$2:$C$797,'Scoring sheet'!CI76,LOOKUP!$D$2:$D$797,'Scoring sheet'!CJ76)</f>
        <v>0</v>
      </c>
      <c r="CL76" s="24">
        <f t="shared" si="130"/>
        <v>0</v>
      </c>
      <c r="CM76" s="24">
        <f t="shared" si="131"/>
        <v>0</v>
      </c>
      <c r="CN76" s="29" t="s">
        <v>77</v>
      </c>
      <c r="CO76" s="6"/>
      <c r="CP76" s="22"/>
      <c r="CQ76" s="22"/>
      <c r="CR76" s="6">
        <f>SUMIFS(LOOKUP!$E$2:$E$797,LOOKUP!$A$2:$A$797,'Scoring sheet'!$C76,LOOKUP!$B$2:$B$797,'Scoring sheet'!CO76,LOOKUP!$C$2:$C$797,'Scoring sheet'!CP76,LOOKUP!$D$2:$D$797,'Scoring sheet'!CQ76)</f>
        <v>0</v>
      </c>
      <c r="CS76" s="24">
        <f t="shared" si="132"/>
        <v>0</v>
      </c>
      <c r="CT76" s="24">
        <f t="shared" si="133"/>
        <v>0</v>
      </c>
      <c r="CU76" s="29" t="s">
        <v>77</v>
      </c>
      <c r="CV76" s="6"/>
      <c r="CW76" s="22"/>
      <c r="CX76" s="22"/>
      <c r="CY76" s="6">
        <f>SUMIFS(LOOKUP!$E$2:$E$797,LOOKUP!$A$2:$A$797,'Scoring sheet'!$C76,LOOKUP!$B$2:$B$797,'Scoring sheet'!CV76,LOOKUP!$C$2:$C$797,'Scoring sheet'!CW76,LOOKUP!$D$2:$D$797,'Scoring sheet'!CX76)</f>
        <v>0</v>
      </c>
      <c r="CZ76" s="24">
        <f t="shared" si="134"/>
        <v>0</v>
      </c>
      <c r="DA76" s="24">
        <f t="shared" si="135"/>
        <v>0</v>
      </c>
      <c r="DB76" s="29" t="s">
        <v>77</v>
      </c>
      <c r="DC76" s="6"/>
      <c r="DD76" s="22"/>
      <c r="DE76" s="22"/>
      <c r="DF76" s="6">
        <f>SUMIFS(LOOKUP!$E$2:$E$797,LOOKUP!$A$2:$A$797,'Scoring sheet'!$C76,LOOKUP!$B$2:$B$797,'Scoring sheet'!DC76,LOOKUP!$C$2:$C$797,'Scoring sheet'!DD76,LOOKUP!$D$2:$D$797,'Scoring sheet'!DE76)</f>
        <v>0</v>
      </c>
      <c r="DG76" s="24">
        <f t="shared" si="136"/>
        <v>0</v>
      </c>
      <c r="DI76">
        <f t="shared" si="137"/>
        <v>0</v>
      </c>
      <c r="DJ76">
        <f t="shared" si="138"/>
        <v>0</v>
      </c>
      <c r="DK76">
        <f t="shared" si="139"/>
        <v>0</v>
      </c>
      <c r="DL76">
        <f t="shared" si="140"/>
        <v>0</v>
      </c>
      <c r="DM76">
        <f t="shared" si="141"/>
        <v>0</v>
      </c>
      <c r="DN76">
        <f t="shared" si="142"/>
        <v>0</v>
      </c>
      <c r="DO76">
        <f t="shared" si="143"/>
        <v>0</v>
      </c>
      <c r="DP76">
        <f t="shared" si="144"/>
        <v>0</v>
      </c>
      <c r="DQ76">
        <f t="shared" si="145"/>
        <v>0</v>
      </c>
      <c r="DR76">
        <f t="shared" si="150"/>
        <v>0</v>
      </c>
      <c r="DS76">
        <f t="shared" si="151"/>
        <v>0</v>
      </c>
      <c r="DT76">
        <f t="shared" si="152"/>
        <v>0</v>
      </c>
      <c r="DU76">
        <f t="shared" si="153"/>
        <v>0</v>
      </c>
      <c r="DV76">
        <f t="shared" si="154"/>
        <v>0</v>
      </c>
      <c r="DW76">
        <f t="shared" si="155"/>
        <v>0</v>
      </c>
      <c r="DY76">
        <f>SUM(LARGE(DI76:DR76,{1,2,3}))</f>
        <v>0</v>
      </c>
      <c r="DZ76">
        <f>SUM(LARGE(DI76:DR76,{1,2}))</f>
        <v>0</v>
      </c>
      <c r="EA76">
        <f>SUM(LARGE(DI76:DR76,{1}))</f>
        <v>0</v>
      </c>
      <c r="EB76">
        <f t="shared" si="146"/>
        <v>0</v>
      </c>
      <c r="EC76">
        <f t="shared" si="147"/>
        <v>0</v>
      </c>
      <c r="ED76">
        <f t="shared" si="148"/>
        <v>0</v>
      </c>
      <c r="EE76">
        <f>SUMIFS(LOOKUP!$G$2:$G$797,LOOKUP!$A$2:$A$797,'Scoring sheet'!$C76,LOOKUP!$E$2:$E$797,'Scoring sheet'!ED76)</f>
        <v>0</v>
      </c>
      <c r="EF76">
        <f>SUMIFS(LOOKUP!$B$2:$B$797,LOOKUP!$A$2:$A$797,'Scoring sheet'!$C76,LOOKUP!$E$2:$E$797,'Scoring sheet'!ED76)</f>
        <v>0</v>
      </c>
      <c r="EG76">
        <f>SUMIFS(LOOKUP!$C$2:$C$797,LOOKUP!$A$2:$A$797,'Scoring sheet'!$C76,LOOKUP!$E$2:$E$797,'Scoring sheet'!ED76)</f>
        <v>0</v>
      </c>
      <c r="EH76">
        <f>SUMIFS(LOOKUP!$F$2:$F$797,LOOKUP!$A$2:$A$797,'Scoring sheet'!$C76,LOOKUP!$E$2:$E$797,'Scoring sheet'!ED76)</f>
        <v>0</v>
      </c>
      <c r="EI76" t="e">
        <f>VLOOKUP(EH76,'Scoring points detail'!$H$222:$I$229,2,FALSE)</f>
        <v>#N/A</v>
      </c>
      <c r="EK76">
        <f t="shared" si="149"/>
        <v>0</v>
      </c>
    </row>
    <row r="77" spans="1:141" outlineLevel="1" x14ac:dyDescent="0.25">
      <c r="A77" t="s">
        <v>207</v>
      </c>
      <c r="D77" s="36"/>
      <c r="E77" s="36"/>
      <c r="F77" s="36"/>
      <c r="G77" s="37">
        <f>SUMIFS(LOOKUP!$E$2:$E$797,LOOKUP!$A$2:$A$797,'Scoring sheet'!$C77,LOOKUP!$B$2:$B$797,'Scoring sheet'!D77,LOOKUP!$C$2:$C$797,'Scoring sheet'!E77,LOOKUP!$D$2:$D$797,'Scoring sheet'!F77)</f>
        <v>0</v>
      </c>
      <c r="H77" s="21" t="s">
        <v>77</v>
      </c>
      <c r="I77" s="22"/>
      <c r="J77" s="22"/>
      <c r="K77" s="22"/>
      <c r="L77" s="6">
        <f>SUMIFS(LOOKUP!$E$2:$E$797,LOOKUP!$A$2:$A$797,'Scoring sheet'!$C77,LOOKUP!$B$2:$B$797,'Scoring sheet'!I77,LOOKUP!$C$2:$C$797,'Scoring sheet'!J77,LOOKUP!$D$2:$D$797,'Scoring sheet'!K77)</f>
        <v>0</v>
      </c>
      <c r="M77" s="24">
        <f t="shared" si="108"/>
        <v>0</v>
      </c>
      <c r="N77" s="24">
        <f t="shared" si="109"/>
        <v>0</v>
      </c>
      <c r="O77" s="21" t="s">
        <v>77</v>
      </c>
      <c r="P77" s="6"/>
      <c r="Q77" s="22"/>
      <c r="R77" s="22"/>
      <c r="S77" s="6">
        <f>SUMIFS(LOOKUP!$E$2:$E$797,LOOKUP!$A$2:$A$797,'Scoring sheet'!$C77,LOOKUP!$B$2:$B$797,'Scoring sheet'!P77,LOOKUP!$C$2:$C$797,'Scoring sheet'!Q77,LOOKUP!$D$2:$D$797,'Scoring sheet'!R77)</f>
        <v>0</v>
      </c>
      <c r="T77" s="24">
        <f t="shared" si="110"/>
        <v>0</v>
      </c>
      <c r="U77" s="24">
        <f t="shared" si="111"/>
        <v>0</v>
      </c>
      <c r="V77" s="29" t="s">
        <v>77</v>
      </c>
      <c r="W77" s="6"/>
      <c r="X77" s="22"/>
      <c r="Y77" s="22"/>
      <c r="Z77" s="6">
        <f>SUMIFS(LOOKUP!$E$2:$E$797,LOOKUP!$A$2:$A$797,'Scoring sheet'!$C77,LOOKUP!$B$2:$B$797,'Scoring sheet'!W77,LOOKUP!$C$2:$C$797,'Scoring sheet'!X77,LOOKUP!$D$2:$D$797,'Scoring sheet'!Y77)</f>
        <v>0</v>
      </c>
      <c r="AA77" s="24">
        <f t="shared" si="112"/>
        <v>0</v>
      </c>
      <c r="AB77" s="24">
        <f t="shared" si="113"/>
        <v>0</v>
      </c>
      <c r="AC77" s="29" t="s">
        <v>77</v>
      </c>
      <c r="AD77" s="6"/>
      <c r="AE77" s="22"/>
      <c r="AF77" s="22"/>
      <c r="AG77" s="6">
        <f>SUMIFS(LOOKUP!$E$2:$E$797,LOOKUP!$A$2:$A$797,'Scoring sheet'!$C77,LOOKUP!$B$2:$B$797,'Scoring sheet'!AD77,LOOKUP!$C$2:$C$797,'Scoring sheet'!AE77,LOOKUP!$D$2:$D$797,'Scoring sheet'!AF77)</f>
        <v>0</v>
      </c>
      <c r="AH77" s="24">
        <f t="shared" si="114"/>
        <v>0</v>
      </c>
      <c r="AI77" s="24">
        <f t="shared" si="115"/>
        <v>0</v>
      </c>
      <c r="AJ77" s="29" t="s">
        <v>77</v>
      </c>
      <c r="AK77" s="6"/>
      <c r="AL77" s="22"/>
      <c r="AM77" s="22"/>
      <c r="AN77" s="6">
        <f>SUMIFS(LOOKUP!$E$2:$E$797,LOOKUP!$A$2:$A$797,'Scoring sheet'!$C77,LOOKUP!$B$2:$B$797,'Scoring sheet'!AK77,LOOKUP!$C$2:$C$797,'Scoring sheet'!AL77,LOOKUP!$D$2:$D$797,'Scoring sheet'!AM77)</f>
        <v>0</v>
      </c>
      <c r="AO77" s="24">
        <f t="shared" si="116"/>
        <v>0</v>
      </c>
      <c r="AP77" s="24">
        <f t="shared" si="117"/>
        <v>0</v>
      </c>
      <c r="AQ77" s="29" t="s">
        <v>77</v>
      </c>
      <c r="AR77" s="6"/>
      <c r="AS77" s="22"/>
      <c r="AT77" s="22"/>
      <c r="AU77" s="6">
        <f>SUMIFS(LOOKUP!$E$2:$E$797,LOOKUP!$A$2:$A$797,'Scoring sheet'!$C77,LOOKUP!$B$2:$B$797,'Scoring sheet'!AR77,LOOKUP!$C$2:$C$797,'Scoring sheet'!AS77,LOOKUP!$D$2:$D$797,'Scoring sheet'!AT77)</f>
        <v>0</v>
      </c>
      <c r="AV77" s="24">
        <f t="shared" si="118"/>
        <v>0</v>
      </c>
      <c r="AW77" s="24">
        <f t="shared" si="119"/>
        <v>0</v>
      </c>
      <c r="AX77" s="29" t="s">
        <v>77</v>
      </c>
      <c r="AY77" s="6"/>
      <c r="AZ77" s="22"/>
      <c r="BA77" s="22"/>
      <c r="BB77" s="6">
        <f>SUMIFS(LOOKUP!$E$2:$E$797,LOOKUP!$A$2:$A$797,'Scoring sheet'!$C77,LOOKUP!$B$2:$B$797,'Scoring sheet'!AY77,LOOKUP!$C$2:$C$797,'Scoring sheet'!AZ77,LOOKUP!$D$2:$D$797,'Scoring sheet'!BA77)</f>
        <v>0</v>
      </c>
      <c r="BC77" s="24">
        <f t="shared" si="120"/>
        <v>0</v>
      </c>
      <c r="BD77" s="24">
        <f t="shared" si="121"/>
        <v>0</v>
      </c>
      <c r="BE77" s="29" t="s">
        <v>77</v>
      </c>
      <c r="BF77" s="6"/>
      <c r="BG77" s="22"/>
      <c r="BH77" s="22"/>
      <c r="BI77" s="6">
        <f>SUMIFS(LOOKUP!$E$2:$E$797,LOOKUP!$A$2:$A$797,'Scoring sheet'!$C77,LOOKUP!$B$2:$B$797,'Scoring sheet'!BF77,LOOKUP!$C$2:$C$797,'Scoring sheet'!BG77,LOOKUP!$D$2:$D$797,'Scoring sheet'!BH77)</f>
        <v>0</v>
      </c>
      <c r="BJ77" s="24">
        <f t="shared" si="122"/>
        <v>0</v>
      </c>
      <c r="BK77" s="24">
        <f t="shared" si="123"/>
        <v>0</v>
      </c>
      <c r="BL77" s="29" t="s">
        <v>77</v>
      </c>
      <c r="BM77" s="6"/>
      <c r="BN77" s="22"/>
      <c r="BO77" s="22"/>
      <c r="BP77" s="6">
        <f>SUMIFS(LOOKUP!$E$2:$E$797,LOOKUP!$A$2:$A$797,'Scoring sheet'!$C77,LOOKUP!$B$2:$B$797,'Scoring sheet'!BM77,LOOKUP!$C$2:$C$797,'Scoring sheet'!BN77,LOOKUP!$D$2:$D$797,'Scoring sheet'!BO77)</f>
        <v>0</v>
      </c>
      <c r="BQ77" s="24">
        <f t="shared" si="124"/>
        <v>0</v>
      </c>
      <c r="BR77" s="24">
        <f t="shared" si="125"/>
        <v>0</v>
      </c>
      <c r="BS77" s="29" t="s">
        <v>77</v>
      </c>
      <c r="BT77" s="6"/>
      <c r="BU77" s="22"/>
      <c r="BV77" s="22"/>
      <c r="BW77" s="6">
        <f>SUMIFS(LOOKUP!$E$2:$E$797,LOOKUP!$A$2:$A$797,'Scoring sheet'!$C77,LOOKUP!$B$2:$B$797,'Scoring sheet'!BT77,LOOKUP!$C$2:$C$797,'Scoring sheet'!BU77,LOOKUP!$D$2:$D$797,'Scoring sheet'!BV77)</f>
        <v>0</v>
      </c>
      <c r="BX77" s="24">
        <f t="shared" si="126"/>
        <v>0</v>
      </c>
      <c r="BY77" s="24">
        <f t="shared" si="127"/>
        <v>0</v>
      </c>
      <c r="BZ77" s="29" t="s">
        <v>77</v>
      </c>
      <c r="CA77" s="6"/>
      <c r="CB77" s="22"/>
      <c r="CC77" s="22"/>
      <c r="CD77" s="6">
        <f>SUMIFS(LOOKUP!$E$2:$E$797,LOOKUP!$A$2:$A$797,'Scoring sheet'!$C77,LOOKUP!$B$2:$B$797,'Scoring sheet'!CA77,LOOKUP!$C$2:$C$797,'Scoring sheet'!CB77,LOOKUP!$D$2:$D$797,'Scoring sheet'!CC77)</f>
        <v>0</v>
      </c>
      <c r="CE77" s="24">
        <f t="shared" si="128"/>
        <v>0</v>
      </c>
      <c r="CF77" s="24">
        <f t="shared" si="129"/>
        <v>0</v>
      </c>
      <c r="CG77" s="29" t="s">
        <v>77</v>
      </c>
      <c r="CH77" s="6"/>
      <c r="CI77" s="22"/>
      <c r="CJ77" s="22"/>
      <c r="CK77" s="6">
        <f>SUMIFS(LOOKUP!$E$2:$E$797,LOOKUP!$A$2:$A$797,'Scoring sheet'!$C77,LOOKUP!$B$2:$B$797,'Scoring sheet'!CH77,LOOKUP!$C$2:$C$797,'Scoring sheet'!CI77,LOOKUP!$D$2:$D$797,'Scoring sheet'!CJ77)</f>
        <v>0</v>
      </c>
      <c r="CL77" s="24">
        <f t="shared" si="130"/>
        <v>0</v>
      </c>
      <c r="CM77" s="24">
        <f t="shared" si="131"/>
        <v>0</v>
      </c>
      <c r="CN77" s="29" t="s">
        <v>77</v>
      </c>
      <c r="CO77" s="6"/>
      <c r="CP77" s="22"/>
      <c r="CQ77" s="22"/>
      <c r="CR77" s="6">
        <f>SUMIFS(LOOKUP!$E$2:$E$797,LOOKUP!$A$2:$A$797,'Scoring sheet'!$C77,LOOKUP!$B$2:$B$797,'Scoring sheet'!CO77,LOOKUP!$C$2:$C$797,'Scoring sheet'!CP77,LOOKUP!$D$2:$D$797,'Scoring sheet'!CQ77)</f>
        <v>0</v>
      </c>
      <c r="CS77" s="24">
        <f t="shared" si="132"/>
        <v>0</v>
      </c>
      <c r="CT77" s="24">
        <f t="shared" si="133"/>
        <v>0</v>
      </c>
      <c r="CU77" s="29" t="s">
        <v>77</v>
      </c>
      <c r="CV77" s="6"/>
      <c r="CW77" s="22"/>
      <c r="CX77" s="22"/>
      <c r="CY77" s="6">
        <f>SUMIFS(LOOKUP!$E$2:$E$797,LOOKUP!$A$2:$A$797,'Scoring sheet'!$C77,LOOKUP!$B$2:$B$797,'Scoring sheet'!CV77,LOOKUP!$C$2:$C$797,'Scoring sheet'!CW77,LOOKUP!$D$2:$D$797,'Scoring sheet'!CX77)</f>
        <v>0</v>
      </c>
      <c r="CZ77" s="24">
        <f t="shared" si="134"/>
        <v>0</v>
      </c>
      <c r="DA77" s="24">
        <f t="shared" si="135"/>
        <v>0</v>
      </c>
      <c r="DB77" s="29" t="s">
        <v>77</v>
      </c>
      <c r="DC77" s="6"/>
      <c r="DD77" s="22"/>
      <c r="DE77" s="22"/>
      <c r="DF77" s="6">
        <f>SUMIFS(LOOKUP!$E$2:$E$797,LOOKUP!$A$2:$A$797,'Scoring sheet'!$C77,LOOKUP!$B$2:$B$797,'Scoring sheet'!DC77,LOOKUP!$C$2:$C$797,'Scoring sheet'!DD77,LOOKUP!$D$2:$D$797,'Scoring sheet'!DE77)</f>
        <v>0</v>
      </c>
      <c r="DG77" s="24">
        <f t="shared" si="136"/>
        <v>0</v>
      </c>
      <c r="DI77">
        <f t="shared" si="137"/>
        <v>0</v>
      </c>
      <c r="DJ77">
        <f t="shared" si="138"/>
        <v>0</v>
      </c>
      <c r="DK77">
        <f t="shared" si="139"/>
        <v>0</v>
      </c>
      <c r="DL77">
        <f t="shared" si="140"/>
        <v>0</v>
      </c>
      <c r="DM77">
        <f t="shared" si="141"/>
        <v>0</v>
      </c>
      <c r="DN77">
        <f t="shared" si="142"/>
        <v>0</v>
      </c>
      <c r="DO77">
        <f t="shared" si="143"/>
        <v>0</v>
      </c>
      <c r="DP77">
        <f t="shared" si="144"/>
        <v>0</v>
      </c>
      <c r="DQ77">
        <f t="shared" si="145"/>
        <v>0</v>
      </c>
      <c r="DR77">
        <f t="shared" si="150"/>
        <v>0</v>
      </c>
      <c r="DS77">
        <f t="shared" si="151"/>
        <v>0</v>
      </c>
      <c r="DT77">
        <f t="shared" si="152"/>
        <v>0</v>
      </c>
      <c r="DU77">
        <f t="shared" si="153"/>
        <v>0</v>
      </c>
      <c r="DV77">
        <f t="shared" si="154"/>
        <v>0</v>
      </c>
      <c r="DW77">
        <f t="shared" si="155"/>
        <v>0</v>
      </c>
      <c r="DY77">
        <f>SUM(LARGE(DI77:DR77,{1,2,3}))</f>
        <v>0</v>
      </c>
      <c r="DZ77">
        <f>SUM(LARGE(DI77:DR77,{1,2}))</f>
        <v>0</v>
      </c>
      <c r="EA77">
        <f>SUM(LARGE(DI77:DR77,{1}))</f>
        <v>0</v>
      </c>
      <c r="EB77">
        <f t="shared" si="146"/>
        <v>0</v>
      </c>
      <c r="EC77">
        <f t="shared" si="147"/>
        <v>0</v>
      </c>
      <c r="ED77">
        <f t="shared" si="148"/>
        <v>0</v>
      </c>
      <c r="EE77">
        <f>SUMIFS(LOOKUP!$G$2:$G$797,LOOKUP!$A$2:$A$797,'Scoring sheet'!$C77,LOOKUP!$E$2:$E$797,'Scoring sheet'!ED77)</f>
        <v>0</v>
      </c>
      <c r="EF77">
        <f>SUMIFS(LOOKUP!$B$2:$B$797,LOOKUP!$A$2:$A$797,'Scoring sheet'!$C77,LOOKUP!$E$2:$E$797,'Scoring sheet'!ED77)</f>
        <v>0</v>
      </c>
      <c r="EG77">
        <f>SUMIFS(LOOKUP!$C$2:$C$797,LOOKUP!$A$2:$A$797,'Scoring sheet'!$C77,LOOKUP!$E$2:$E$797,'Scoring sheet'!ED77)</f>
        <v>0</v>
      </c>
      <c r="EH77">
        <f>SUMIFS(LOOKUP!$F$2:$F$797,LOOKUP!$A$2:$A$797,'Scoring sheet'!$C77,LOOKUP!$E$2:$E$797,'Scoring sheet'!ED77)</f>
        <v>0</v>
      </c>
      <c r="EI77" t="e">
        <f>VLOOKUP(EH77,'Scoring points detail'!$H$222:$I$229,2,FALSE)</f>
        <v>#N/A</v>
      </c>
      <c r="EK77">
        <f t="shared" si="149"/>
        <v>0</v>
      </c>
    </row>
    <row r="78" spans="1:141" outlineLevel="1" x14ac:dyDescent="0.25">
      <c r="A78" t="s">
        <v>208</v>
      </c>
      <c r="D78" s="36"/>
      <c r="E78" s="36"/>
      <c r="F78" s="36"/>
      <c r="G78" s="37">
        <f>SUMIFS(LOOKUP!$E$2:$E$797,LOOKUP!$A$2:$A$797,'Scoring sheet'!$C78,LOOKUP!$B$2:$B$797,'Scoring sheet'!D78,LOOKUP!$C$2:$C$797,'Scoring sheet'!E78,LOOKUP!$D$2:$D$797,'Scoring sheet'!F78)</f>
        <v>0</v>
      </c>
      <c r="H78" s="21" t="s">
        <v>77</v>
      </c>
      <c r="I78" s="22"/>
      <c r="J78" s="22"/>
      <c r="K78" s="22"/>
      <c r="L78" s="6">
        <f>SUMIFS(LOOKUP!$E$2:$E$797,LOOKUP!$A$2:$A$797,'Scoring sheet'!$C78,LOOKUP!$B$2:$B$797,'Scoring sheet'!I78,LOOKUP!$C$2:$C$797,'Scoring sheet'!J78,LOOKUP!$D$2:$D$797,'Scoring sheet'!K78)</f>
        <v>0</v>
      </c>
      <c r="M78" s="24">
        <f t="shared" si="108"/>
        <v>0</v>
      </c>
      <c r="N78" s="24">
        <f t="shared" si="109"/>
        <v>0</v>
      </c>
      <c r="O78" s="21" t="s">
        <v>77</v>
      </c>
      <c r="P78" s="6"/>
      <c r="Q78" s="22"/>
      <c r="R78" s="22"/>
      <c r="S78" s="6">
        <f>SUMIFS(LOOKUP!$E$2:$E$797,LOOKUP!$A$2:$A$797,'Scoring sheet'!$C78,LOOKUP!$B$2:$B$797,'Scoring sheet'!P78,LOOKUP!$C$2:$C$797,'Scoring sheet'!Q78,LOOKUP!$D$2:$D$797,'Scoring sheet'!R78)</f>
        <v>0</v>
      </c>
      <c r="T78" s="24">
        <f t="shared" si="110"/>
        <v>0</v>
      </c>
      <c r="U78" s="24">
        <f t="shared" si="111"/>
        <v>0</v>
      </c>
      <c r="V78" s="29" t="s">
        <v>77</v>
      </c>
      <c r="W78" s="6"/>
      <c r="X78" s="22"/>
      <c r="Y78" s="22"/>
      <c r="Z78" s="6">
        <f>SUMIFS(LOOKUP!$E$2:$E$797,LOOKUP!$A$2:$A$797,'Scoring sheet'!$C78,LOOKUP!$B$2:$B$797,'Scoring sheet'!W78,LOOKUP!$C$2:$C$797,'Scoring sheet'!X78,LOOKUP!$D$2:$D$797,'Scoring sheet'!Y78)</f>
        <v>0</v>
      </c>
      <c r="AA78" s="24">
        <f t="shared" si="112"/>
        <v>0</v>
      </c>
      <c r="AB78" s="24">
        <f t="shared" si="113"/>
        <v>0</v>
      </c>
      <c r="AC78" s="29" t="s">
        <v>77</v>
      </c>
      <c r="AD78" s="6"/>
      <c r="AE78" s="22"/>
      <c r="AF78" s="22"/>
      <c r="AG78" s="6">
        <f>SUMIFS(LOOKUP!$E$2:$E$797,LOOKUP!$A$2:$A$797,'Scoring sheet'!$C78,LOOKUP!$B$2:$B$797,'Scoring sheet'!AD78,LOOKUP!$C$2:$C$797,'Scoring sheet'!AE78,LOOKUP!$D$2:$D$797,'Scoring sheet'!AF78)</f>
        <v>0</v>
      </c>
      <c r="AH78" s="24">
        <f t="shared" si="114"/>
        <v>0</v>
      </c>
      <c r="AI78" s="24">
        <f t="shared" si="115"/>
        <v>0</v>
      </c>
      <c r="AJ78" s="29" t="s">
        <v>77</v>
      </c>
      <c r="AK78" s="6"/>
      <c r="AL78" s="22"/>
      <c r="AM78" s="22"/>
      <c r="AN78" s="6">
        <f>SUMIFS(LOOKUP!$E$2:$E$797,LOOKUP!$A$2:$A$797,'Scoring sheet'!$C78,LOOKUP!$B$2:$B$797,'Scoring sheet'!AK78,LOOKUP!$C$2:$C$797,'Scoring sheet'!AL78,LOOKUP!$D$2:$D$797,'Scoring sheet'!AM78)</f>
        <v>0</v>
      </c>
      <c r="AO78" s="24">
        <f t="shared" si="116"/>
        <v>0</v>
      </c>
      <c r="AP78" s="24">
        <f t="shared" si="117"/>
        <v>0</v>
      </c>
      <c r="AQ78" s="29" t="s">
        <v>77</v>
      </c>
      <c r="AR78" s="6"/>
      <c r="AS78" s="22"/>
      <c r="AT78" s="22"/>
      <c r="AU78" s="6">
        <f>SUMIFS(LOOKUP!$E$2:$E$797,LOOKUP!$A$2:$A$797,'Scoring sheet'!$C78,LOOKUP!$B$2:$B$797,'Scoring sheet'!AR78,LOOKUP!$C$2:$C$797,'Scoring sheet'!AS78,LOOKUP!$D$2:$D$797,'Scoring sheet'!AT78)</f>
        <v>0</v>
      </c>
      <c r="AV78" s="24">
        <f t="shared" si="118"/>
        <v>0</v>
      </c>
      <c r="AW78" s="24">
        <f t="shared" si="119"/>
        <v>0</v>
      </c>
      <c r="AX78" s="29" t="s">
        <v>77</v>
      </c>
      <c r="AY78" s="6"/>
      <c r="AZ78" s="22"/>
      <c r="BA78" s="22"/>
      <c r="BB78" s="6">
        <f>SUMIFS(LOOKUP!$E$2:$E$797,LOOKUP!$A$2:$A$797,'Scoring sheet'!$C78,LOOKUP!$B$2:$B$797,'Scoring sheet'!AY78,LOOKUP!$C$2:$C$797,'Scoring sheet'!AZ78,LOOKUP!$D$2:$D$797,'Scoring sheet'!BA78)</f>
        <v>0</v>
      </c>
      <c r="BC78" s="24">
        <f t="shared" si="120"/>
        <v>0</v>
      </c>
      <c r="BD78" s="24">
        <f t="shared" si="121"/>
        <v>0</v>
      </c>
      <c r="BE78" s="29" t="s">
        <v>77</v>
      </c>
      <c r="BF78" s="6"/>
      <c r="BG78" s="22"/>
      <c r="BH78" s="22"/>
      <c r="BI78" s="6">
        <f>SUMIFS(LOOKUP!$E$2:$E$797,LOOKUP!$A$2:$A$797,'Scoring sheet'!$C78,LOOKUP!$B$2:$B$797,'Scoring sheet'!BF78,LOOKUP!$C$2:$C$797,'Scoring sheet'!BG78,LOOKUP!$D$2:$D$797,'Scoring sheet'!BH78)</f>
        <v>0</v>
      </c>
      <c r="BJ78" s="24">
        <f t="shared" si="122"/>
        <v>0</v>
      </c>
      <c r="BK78" s="24">
        <f t="shared" si="123"/>
        <v>0</v>
      </c>
      <c r="BL78" s="29" t="s">
        <v>77</v>
      </c>
      <c r="BM78" s="6"/>
      <c r="BN78" s="22"/>
      <c r="BO78" s="22"/>
      <c r="BP78" s="6">
        <f>SUMIFS(LOOKUP!$E$2:$E$797,LOOKUP!$A$2:$A$797,'Scoring sheet'!$C78,LOOKUP!$B$2:$B$797,'Scoring sheet'!BM78,LOOKUP!$C$2:$C$797,'Scoring sheet'!BN78,LOOKUP!$D$2:$D$797,'Scoring sheet'!BO78)</f>
        <v>0</v>
      </c>
      <c r="BQ78" s="24">
        <f t="shared" si="124"/>
        <v>0</v>
      </c>
      <c r="BR78" s="24">
        <f t="shared" si="125"/>
        <v>0</v>
      </c>
      <c r="BS78" s="29" t="s">
        <v>77</v>
      </c>
      <c r="BT78" s="6"/>
      <c r="BU78" s="22"/>
      <c r="BV78" s="22"/>
      <c r="BW78" s="6">
        <f>SUMIFS(LOOKUP!$E$2:$E$797,LOOKUP!$A$2:$A$797,'Scoring sheet'!$C78,LOOKUP!$B$2:$B$797,'Scoring sheet'!BT78,LOOKUP!$C$2:$C$797,'Scoring sheet'!BU78,LOOKUP!$D$2:$D$797,'Scoring sheet'!BV78)</f>
        <v>0</v>
      </c>
      <c r="BX78" s="24">
        <f t="shared" si="126"/>
        <v>0</v>
      </c>
      <c r="BY78" s="24">
        <f t="shared" si="127"/>
        <v>0</v>
      </c>
      <c r="BZ78" s="29" t="s">
        <v>77</v>
      </c>
      <c r="CA78" s="6"/>
      <c r="CB78" s="22"/>
      <c r="CC78" s="22"/>
      <c r="CD78" s="6">
        <f>SUMIFS(LOOKUP!$E$2:$E$797,LOOKUP!$A$2:$A$797,'Scoring sheet'!$C78,LOOKUP!$B$2:$B$797,'Scoring sheet'!CA78,LOOKUP!$C$2:$C$797,'Scoring sheet'!CB78,LOOKUP!$D$2:$D$797,'Scoring sheet'!CC78)</f>
        <v>0</v>
      </c>
      <c r="CE78" s="24">
        <f t="shared" si="128"/>
        <v>0</v>
      </c>
      <c r="CF78" s="24">
        <f t="shared" si="129"/>
        <v>0</v>
      </c>
      <c r="CG78" s="29" t="s">
        <v>77</v>
      </c>
      <c r="CH78" s="6"/>
      <c r="CI78" s="22"/>
      <c r="CJ78" s="22"/>
      <c r="CK78" s="6">
        <f>SUMIFS(LOOKUP!$E$2:$E$797,LOOKUP!$A$2:$A$797,'Scoring sheet'!$C78,LOOKUP!$B$2:$B$797,'Scoring sheet'!CH78,LOOKUP!$C$2:$C$797,'Scoring sheet'!CI78,LOOKUP!$D$2:$D$797,'Scoring sheet'!CJ78)</f>
        <v>0</v>
      </c>
      <c r="CL78" s="24">
        <f t="shared" si="130"/>
        <v>0</v>
      </c>
      <c r="CM78" s="24">
        <f t="shared" si="131"/>
        <v>0</v>
      </c>
      <c r="CN78" s="29" t="s">
        <v>77</v>
      </c>
      <c r="CO78" s="6"/>
      <c r="CP78" s="22"/>
      <c r="CQ78" s="22"/>
      <c r="CR78" s="6">
        <f>SUMIFS(LOOKUP!$E$2:$E$797,LOOKUP!$A$2:$A$797,'Scoring sheet'!$C78,LOOKUP!$B$2:$B$797,'Scoring sheet'!CO78,LOOKUP!$C$2:$C$797,'Scoring sheet'!CP78,LOOKUP!$D$2:$D$797,'Scoring sheet'!CQ78)</f>
        <v>0</v>
      </c>
      <c r="CS78" s="24">
        <f t="shared" si="132"/>
        <v>0</v>
      </c>
      <c r="CT78" s="24">
        <f t="shared" si="133"/>
        <v>0</v>
      </c>
      <c r="CU78" s="29" t="s">
        <v>77</v>
      </c>
      <c r="CV78" s="6"/>
      <c r="CW78" s="22"/>
      <c r="CX78" s="22"/>
      <c r="CY78" s="6">
        <f>SUMIFS(LOOKUP!$E$2:$E$797,LOOKUP!$A$2:$A$797,'Scoring sheet'!$C78,LOOKUP!$B$2:$B$797,'Scoring sheet'!CV78,LOOKUP!$C$2:$C$797,'Scoring sheet'!CW78,LOOKUP!$D$2:$D$797,'Scoring sheet'!CX78)</f>
        <v>0</v>
      </c>
      <c r="CZ78" s="24">
        <f t="shared" si="134"/>
        <v>0</v>
      </c>
      <c r="DA78" s="24">
        <f t="shared" si="135"/>
        <v>0</v>
      </c>
      <c r="DB78" s="29" t="s">
        <v>77</v>
      </c>
      <c r="DC78" s="6"/>
      <c r="DD78" s="22"/>
      <c r="DE78" s="22"/>
      <c r="DF78" s="6">
        <f>SUMIFS(LOOKUP!$E$2:$E$797,LOOKUP!$A$2:$A$797,'Scoring sheet'!$C78,LOOKUP!$B$2:$B$797,'Scoring sheet'!DC78,LOOKUP!$C$2:$C$797,'Scoring sheet'!DD78,LOOKUP!$D$2:$D$797,'Scoring sheet'!DE78)</f>
        <v>0</v>
      </c>
      <c r="DG78" s="24">
        <f t="shared" si="136"/>
        <v>0</v>
      </c>
      <c r="DI78">
        <f t="shared" si="137"/>
        <v>0</v>
      </c>
      <c r="DJ78">
        <f t="shared" si="138"/>
        <v>0</v>
      </c>
      <c r="DK78">
        <f t="shared" si="139"/>
        <v>0</v>
      </c>
      <c r="DL78">
        <f t="shared" si="140"/>
        <v>0</v>
      </c>
      <c r="DM78">
        <f t="shared" si="141"/>
        <v>0</v>
      </c>
      <c r="DN78">
        <f t="shared" si="142"/>
        <v>0</v>
      </c>
      <c r="DO78">
        <f t="shared" si="143"/>
        <v>0</v>
      </c>
      <c r="DP78">
        <f t="shared" si="144"/>
        <v>0</v>
      </c>
      <c r="DQ78">
        <f t="shared" si="145"/>
        <v>0</v>
      </c>
      <c r="DR78">
        <f t="shared" si="150"/>
        <v>0</v>
      </c>
      <c r="DS78">
        <f t="shared" si="151"/>
        <v>0</v>
      </c>
      <c r="DT78">
        <f t="shared" si="152"/>
        <v>0</v>
      </c>
      <c r="DU78">
        <f t="shared" si="153"/>
        <v>0</v>
      </c>
      <c r="DV78">
        <f t="shared" si="154"/>
        <v>0</v>
      </c>
      <c r="DW78">
        <f t="shared" si="155"/>
        <v>0</v>
      </c>
      <c r="DY78">
        <f>SUM(LARGE(DI78:DR78,{1,2,3}))</f>
        <v>0</v>
      </c>
      <c r="DZ78">
        <f>SUM(LARGE(DI78:DR78,{1,2}))</f>
        <v>0</v>
      </c>
      <c r="EA78">
        <f>SUM(LARGE(DI78:DR78,{1}))</f>
        <v>0</v>
      </c>
      <c r="EB78">
        <f t="shared" si="146"/>
        <v>0</v>
      </c>
      <c r="EC78">
        <f t="shared" si="147"/>
        <v>0</v>
      </c>
      <c r="ED78">
        <f t="shared" si="148"/>
        <v>0</v>
      </c>
      <c r="EE78">
        <f>SUMIFS(LOOKUP!$G$2:$G$797,LOOKUP!$A$2:$A$797,'Scoring sheet'!$C78,LOOKUP!$E$2:$E$797,'Scoring sheet'!ED78)</f>
        <v>0</v>
      </c>
      <c r="EF78">
        <f>SUMIFS(LOOKUP!$B$2:$B$797,LOOKUP!$A$2:$A$797,'Scoring sheet'!$C78,LOOKUP!$E$2:$E$797,'Scoring sheet'!ED78)</f>
        <v>0</v>
      </c>
      <c r="EG78">
        <f>SUMIFS(LOOKUP!$C$2:$C$797,LOOKUP!$A$2:$A$797,'Scoring sheet'!$C78,LOOKUP!$E$2:$E$797,'Scoring sheet'!ED78)</f>
        <v>0</v>
      </c>
      <c r="EH78">
        <f>SUMIFS(LOOKUP!$F$2:$F$797,LOOKUP!$A$2:$A$797,'Scoring sheet'!$C78,LOOKUP!$E$2:$E$797,'Scoring sheet'!ED78)</f>
        <v>0</v>
      </c>
      <c r="EI78" t="e">
        <f>VLOOKUP(EH78,'Scoring points detail'!$H$222:$I$229,2,FALSE)</f>
        <v>#N/A</v>
      </c>
      <c r="EK78">
        <f t="shared" si="149"/>
        <v>0</v>
      </c>
    </row>
    <row r="79" spans="1:141" outlineLevel="1" x14ac:dyDescent="0.25">
      <c r="A79" t="s">
        <v>209</v>
      </c>
      <c r="D79" s="36"/>
      <c r="E79" s="36"/>
      <c r="F79" s="36"/>
      <c r="G79" s="37">
        <f>SUMIFS(LOOKUP!$E$2:$E$797,LOOKUP!$A$2:$A$797,'Scoring sheet'!$C79,LOOKUP!$B$2:$B$797,'Scoring sheet'!D79,LOOKUP!$C$2:$C$797,'Scoring sheet'!E79,LOOKUP!$D$2:$D$797,'Scoring sheet'!F79)</f>
        <v>0</v>
      </c>
      <c r="H79" s="21" t="s">
        <v>77</v>
      </c>
      <c r="I79" s="22"/>
      <c r="J79" s="22"/>
      <c r="K79" s="22"/>
      <c r="L79" s="6">
        <f>SUMIFS(LOOKUP!$E$2:$E$797,LOOKUP!$A$2:$A$797,'Scoring sheet'!$C79,LOOKUP!$B$2:$B$797,'Scoring sheet'!I79,LOOKUP!$C$2:$C$797,'Scoring sheet'!J79,LOOKUP!$D$2:$D$797,'Scoring sheet'!K79)</f>
        <v>0</v>
      </c>
      <c r="M79" s="24">
        <f t="shared" si="108"/>
        <v>0</v>
      </c>
      <c r="N79" s="24">
        <f t="shared" si="109"/>
        <v>0</v>
      </c>
      <c r="O79" s="21" t="s">
        <v>77</v>
      </c>
      <c r="P79" s="6"/>
      <c r="Q79" s="22"/>
      <c r="R79" s="22"/>
      <c r="S79" s="6">
        <f>SUMIFS(LOOKUP!$E$2:$E$797,LOOKUP!$A$2:$A$797,'Scoring sheet'!$C79,LOOKUP!$B$2:$B$797,'Scoring sheet'!P79,LOOKUP!$C$2:$C$797,'Scoring sheet'!Q79,LOOKUP!$D$2:$D$797,'Scoring sheet'!R79)</f>
        <v>0</v>
      </c>
      <c r="T79" s="24">
        <f t="shared" si="110"/>
        <v>0</v>
      </c>
      <c r="U79" s="24">
        <f t="shared" si="111"/>
        <v>0</v>
      </c>
      <c r="V79" s="29" t="s">
        <v>77</v>
      </c>
      <c r="W79" s="6"/>
      <c r="X79" s="22"/>
      <c r="Y79" s="22"/>
      <c r="Z79" s="6">
        <f>SUMIFS(LOOKUP!$E$2:$E$797,LOOKUP!$A$2:$A$797,'Scoring sheet'!$C79,LOOKUP!$B$2:$B$797,'Scoring sheet'!W79,LOOKUP!$C$2:$C$797,'Scoring sheet'!X79,LOOKUP!$D$2:$D$797,'Scoring sheet'!Y79)</f>
        <v>0</v>
      </c>
      <c r="AA79" s="24">
        <f t="shared" si="112"/>
        <v>0</v>
      </c>
      <c r="AB79" s="24">
        <f t="shared" si="113"/>
        <v>0</v>
      </c>
      <c r="AC79" s="29" t="s">
        <v>77</v>
      </c>
      <c r="AD79" s="6"/>
      <c r="AE79" s="22"/>
      <c r="AF79" s="22"/>
      <c r="AG79" s="6">
        <f>SUMIFS(LOOKUP!$E$2:$E$797,LOOKUP!$A$2:$A$797,'Scoring sheet'!$C79,LOOKUP!$B$2:$B$797,'Scoring sheet'!AD79,LOOKUP!$C$2:$C$797,'Scoring sheet'!AE79,LOOKUP!$D$2:$D$797,'Scoring sheet'!AF79)</f>
        <v>0</v>
      </c>
      <c r="AH79" s="24">
        <f t="shared" si="114"/>
        <v>0</v>
      </c>
      <c r="AI79" s="24">
        <f t="shared" si="115"/>
        <v>0</v>
      </c>
      <c r="AJ79" s="29" t="s">
        <v>77</v>
      </c>
      <c r="AK79" s="6"/>
      <c r="AL79" s="22"/>
      <c r="AM79" s="22"/>
      <c r="AN79" s="6">
        <f>SUMIFS(LOOKUP!$E$2:$E$797,LOOKUP!$A$2:$A$797,'Scoring sheet'!$C79,LOOKUP!$B$2:$B$797,'Scoring sheet'!AK79,LOOKUP!$C$2:$C$797,'Scoring sheet'!AL79,LOOKUP!$D$2:$D$797,'Scoring sheet'!AM79)</f>
        <v>0</v>
      </c>
      <c r="AO79" s="24">
        <f t="shared" si="116"/>
        <v>0</v>
      </c>
      <c r="AP79" s="24">
        <f t="shared" si="117"/>
        <v>0</v>
      </c>
      <c r="AQ79" s="29" t="s">
        <v>77</v>
      </c>
      <c r="AR79" s="6"/>
      <c r="AS79" s="22"/>
      <c r="AT79" s="22"/>
      <c r="AU79" s="6">
        <f>SUMIFS(LOOKUP!$E$2:$E$797,LOOKUP!$A$2:$A$797,'Scoring sheet'!$C79,LOOKUP!$B$2:$B$797,'Scoring sheet'!AR79,LOOKUP!$C$2:$C$797,'Scoring sheet'!AS79,LOOKUP!$D$2:$D$797,'Scoring sheet'!AT79)</f>
        <v>0</v>
      </c>
      <c r="AV79" s="24">
        <f t="shared" si="118"/>
        <v>0</v>
      </c>
      <c r="AW79" s="24">
        <f t="shared" si="119"/>
        <v>0</v>
      </c>
      <c r="AX79" s="29" t="s">
        <v>77</v>
      </c>
      <c r="AY79" s="6"/>
      <c r="AZ79" s="22"/>
      <c r="BA79" s="22"/>
      <c r="BB79" s="6">
        <f>SUMIFS(LOOKUP!$E$2:$E$797,LOOKUP!$A$2:$A$797,'Scoring sheet'!$C79,LOOKUP!$B$2:$B$797,'Scoring sheet'!AY79,LOOKUP!$C$2:$C$797,'Scoring sheet'!AZ79,LOOKUP!$D$2:$D$797,'Scoring sheet'!BA79)</f>
        <v>0</v>
      </c>
      <c r="BC79" s="24">
        <f t="shared" si="120"/>
        <v>0</v>
      </c>
      <c r="BD79" s="24">
        <f t="shared" si="121"/>
        <v>0</v>
      </c>
      <c r="BE79" s="29" t="s">
        <v>77</v>
      </c>
      <c r="BF79" s="6"/>
      <c r="BG79" s="22"/>
      <c r="BH79" s="22"/>
      <c r="BI79" s="6">
        <f>SUMIFS(LOOKUP!$E$2:$E$797,LOOKUP!$A$2:$A$797,'Scoring sheet'!$C79,LOOKUP!$B$2:$B$797,'Scoring sheet'!BF79,LOOKUP!$C$2:$C$797,'Scoring sheet'!BG79,LOOKUP!$D$2:$D$797,'Scoring sheet'!BH79)</f>
        <v>0</v>
      </c>
      <c r="BJ79" s="24">
        <f t="shared" si="122"/>
        <v>0</v>
      </c>
      <c r="BK79" s="24">
        <f t="shared" si="123"/>
        <v>0</v>
      </c>
      <c r="BL79" s="29" t="s">
        <v>77</v>
      </c>
      <c r="BM79" s="6"/>
      <c r="BN79" s="22"/>
      <c r="BO79" s="22"/>
      <c r="BP79" s="6">
        <f>SUMIFS(LOOKUP!$E$2:$E$797,LOOKUP!$A$2:$A$797,'Scoring sheet'!$C79,LOOKUP!$B$2:$B$797,'Scoring sheet'!BM79,LOOKUP!$C$2:$C$797,'Scoring sheet'!BN79,LOOKUP!$D$2:$D$797,'Scoring sheet'!BO79)</f>
        <v>0</v>
      </c>
      <c r="BQ79" s="24">
        <f t="shared" si="124"/>
        <v>0</v>
      </c>
      <c r="BR79" s="24">
        <f t="shared" si="125"/>
        <v>0</v>
      </c>
      <c r="BS79" s="29" t="s">
        <v>77</v>
      </c>
      <c r="BT79" s="6"/>
      <c r="BU79" s="22"/>
      <c r="BV79" s="22"/>
      <c r="BW79" s="6">
        <f>SUMIFS(LOOKUP!$E$2:$E$797,LOOKUP!$A$2:$A$797,'Scoring sheet'!$C79,LOOKUP!$B$2:$B$797,'Scoring sheet'!BT79,LOOKUP!$C$2:$C$797,'Scoring sheet'!BU79,LOOKUP!$D$2:$D$797,'Scoring sheet'!BV79)</f>
        <v>0</v>
      </c>
      <c r="BX79" s="24">
        <f t="shared" si="126"/>
        <v>0</v>
      </c>
      <c r="BY79" s="24">
        <f t="shared" si="127"/>
        <v>0</v>
      </c>
      <c r="BZ79" s="29" t="s">
        <v>77</v>
      </c>
      <c r="CA79" s="6"/>
      <c r="CB79" s="22"/>
      <c r="CC79" s="22"/>
      <c r="CD79" s="6">
        <f>SUMIFS(LOOKUP!$E$2:$E$797,LOOKUP!$A$2:$A$797,'Scoring sheet'!$C79,LOOKUP!$B$2:$B$797,'Scoring sheet'!CA79,LOOKUP!$C$2:$C$797,'Scoring sheet'!CB79,LOOKUP!$D$2:$D$797,'Scoring sheet'!CC79)</f>
        <v>0</v>
      </c>
      <c r="CE79" s="24">
        <f t="shared" si="128"/>
        <v>0</v>
      </c>
      <c r="CF79" s="24">
        <f t="shared" si="129"/>
        <v>0</v>
      </c>
      <c r="CG79" s="29" t="s">
        <v>77</v>
      </c>
      <c r="CH79" s="6"/>
      <c r="CI79" s="22"/>
      <c r="CJ79" s="22"/>
      <c r="CK79" s="6">
        <f>SUMIFS(LOOKUP!$E$2:$E$797,LOOKUP!$A$2:$A$797,'Scoring sheet'!$C79,LOOKUP!$B$2:$B$797,'Scoring sheet'!CH79,LOOKUP!$C$2:$C$797,'Scoring sheet'!CI79,LOOKUP!$D$2:$D$797,'Scoring sheet'!CJ79)</f>
        <v>0</v>
      </c>
      <c r="CL79" s="24">
        <f t="shared" si="130"/>
        <v>0</v>
      </c>
      <c r="CM79" s="24">
        <f t="shared" si="131"/>
        <v>0</v>
      </c>
      <c r="CN79" s="29" t="s">
        <v>77</v>
      </c>
      <c r="CO79" s="6"/>
      <c r="CP79" s="22"/>
      <c r="CQ79" s="22"/>
      <c r="CR79" s="6">
        <f>SUMIFS(LOOKUP!$E$2:$E$797,LOOKUP!$A$2:$A$797,'Scoring sheet'!$C79,LOOKUP!$B$2:$B$797,'Scoring sheet'!CO79,LOOKUP!$C$2:$C$797,'Scoring sheet'!CP79,LOOKUP!$D$2:$D$797,'Scoring sheet'!CQ79)</f>
        <v>0</v>
      </c>
      <c r="CS79" s="24">
        <f t="shared" si="132"/>
        <v>0</v>
      </c>
      <c r="CT79" s="24">
        <f t="shared" si="133"/>
        <v>0</v>
      </c>
      <c r="CU79" s="29" t="s">
        <v>77</v>
      </c>
      <c r="CV79" s="6"/>
      <c r="CW79" s="22"/>
      <c r="CX79" s="22"/>
      <c r="CY79" s="6">
        <f>SUMIFS(LOOKUP!$E$2:$E$797,LOOKUP!$A$2:$A$797,'Scoring sheet'!$C79,LOOKUP!$B$2:$B$797,'Scoring sheet'!CV79,LOOKUP!$C$2:$C$797,'Scoring sheet'!CW79,LOOKUP!$D$2:$D$797,'Scoring sheet'!CX79)</f>
        <v>0</v>
      </c>
      <c r="CZ79" s="24">
        <f t="shared" si="134"/>
        <v>0</v>
      </c>
      <c r="DA79" s="24">
        <f t="shared" si="135"/>
        <v>0</v>
      </c>
      <c r="DB79" s="29" t="s">
        <v>77</v>
      </c>
      <c r="DC79" s="6"/>
      <c r="DD79" s="22"/>
      <c r="DE79" s="22"/>
      <c r="DF79" s="6">
        <f>SUMIFS(LOOKUP!$E$2:$E$797,LOOKUP!$A$2:$A$797,'Scoring sheet'!$C79,LOOKUP!$B$2:$B$797,'Scoring sheet'!DC79,LOOKUP!$C$2:$C$797,'Scoring sheet'!DD79,LOOKUP!$D$2:$D$797,'Scoring sheet'!DE79)</f>
        <v>0</v>
      </c>
      <c r="DG79" s="24">
        <f t="shared" si="136"/>
        <v>0</v>
      </c>
      <c r="DI79">
        <f t="shared" si="137"/>
        <v>0</v>
      </c>
      <c r="DJ79">
        <f t="shared" si="138"/>
        <v>0</v>
      </c>
      <c r="DK79">
        <f t="shared" si="139"/>
        <v>0</v>
      </c>
      <c r="DL79">
        <f t="shared" si="140"/>
        <v>0</v>
      </c>
      <c r="DM79">
        <f t="shared" si="141"/>
        <v>0</v>
      </c>
      <c r="DN79">
        <f t="shared" si="142"/>
        <v>0</v>
      </c>
      <c r="DO79">
        <f t="shared" si="143"/>
        <v>0</v>
      </c>
      <c r="DP79">
        <f t="shared" si="144"/>
        <v>0</v>
      </c>
      <c r="DQ79">
        <f t="shared" si="145"/>
        <v>0</v>
      </c>
      <c r="DR79">
        <f t="shared" si="150"/>
        <v>0</v>
      </c>
      <c r="DS79">
        <f t="shared" si="151"/>
        <v>0</v>
      </c>
      <c r="DT79">
        <f t="shared" si="152"/>
        <v>0</v>
      </c>
      <c r="DU79">
        <f t="shared" si="153"/>
        <v>0</v>
      </c>
      <c r="DV79">
        <f t="shared" si="154"/>
        <v>0</v>
      </c>
      <c r="DW79">
        <f t="shared" si="155"/>
        <v>0</v>
      </c>
      <c r="DY79">
        <f>SUM(LARGE(DI79:DR79,{1,2,3}))</f>
        <v>0</v>
      </c>
      <c r="DZ79">
        <f>SUM(LARGE(DI79:DR79,{1,2}))</f>
        <v>0</v>
      </c>
      <c r="EA79">
        <f>SUM(LARGE(DI79:DR79,{1}))</f>
        <v>0</v>
      </c>
      <c r="EB79">
        <f t="shared" si="146"/>
        <v>0</v>
      </c>
      <c r="EC79">
        <f t="shared" si="147"/>
        <v>0</v>
      </c>
      <c r="ED79">
        <f t="shared" si="148"/>
        <v>0</v>
      </c>
      <c r="EE79">
        <f>SUMIFS(LOOKUP!$G$2:$G$797,LOOKUP!$A$2:$A$797,'Scoring sheet'!$C79,LOOKUP!$E$2:$E$797,'Scoring sheet'!ED79)</f>
        <v>0</v>
      </c>
      <c r="EF79">
        <f>SUMIFS(LOOKUP!$B$2:$B$797,LOOKUP!$A$2:$A$797,'Scoring sheet'!$C79,LOOKUP!$E$2:$E$797,'Scoring sheet'!ED79)</f>
        <v>0</v>
      </c>
      <c r="EG79">
        <f>SUMIFS(LOOKUP!$C$2:$C$797,LOOKUP!$A$2:$A$797,'Scoring sheet'!$C79,LOOKUP!$E$2:$E$797,'Scoring sheet'!ED79)</f>
        <v>0</v>
      </c>
      <c r="EH79">
        <f>SUMIFS(LOOKUP!$F$2:$F$797,LOOKUP!$A$2:$A$797,'Scoring sheet'!$C79,LOOKUP!$E$2:$E$797,'Scoring sheet'!ED79)</f>
        <v>0</v>
      </c>
      <c r="EI79" t="e">
        <f>VLOOKUP(EH79,'Scoring points detail'!$H$222:$I$229,2,FALSE)</f>
        <v>#N/A</v>
      </c>
      <c r="EK79">
        <f t="shared" si="149"/>
        <v>0</v>
      </c>
    </row>
    <row r="80" spans="1:141" outlineLevel="1" x14ac:dyDescent="0.25">
      <c r="A80" t="s">
        <v>210</v>
      </c>
      <c r="D80" s="36"/>
      <c r="E80" s="36"/>
      <c r="F80" s="36"/>
      <c r="G80" s="37">
        <f>SUMIFS(LOOKUP!$E$2:$E$797,LOOKUP!$A$2:$A$797,'Scoring sheet'!$C80,LOOKUP!$B$2:$B$797,'Scoring sheet'!D80,LOOKUP!$C$2:$C$797,'Scoring sheet'!E80,LOOKUP!$D$2:$D$797,'Scoring sheet'!F80)</f>
        <v>0</v>
      </c>
      <c r="H80" s="21" t="s">
        <v>77</v>
      </c>
      <c r="I80" s="22"/>
      <c r="J80" s="22"/>
      <c r="K80" s="22"/>
      <c r="L80" s="6">
        <f>SUMIFS(LOOKUP!$E$2:$E$797,LOOKUP!$A$2:$A$797,'Scoring sheet'!$C80,LOOKUP!$B$2:$B$797,'Scoring sheet'!I80,LOOKUP!$C$2:$C$797,'Scoring sheet'!J80,LOOKUP!$D$2:$D$797,'Scoring sheet'!K80)</f>
        <v>0</v>
      </c>
      <c r="M80" s="24">
        <f t="shared" si="108"/>
        <v>0</v>
      </c>
      <c r="N80" s="24">
        <f t="shared" si="109"/>
        <v>0</v>
      </c>
      <c r="O80" s="21" t="s">
        <v>77</v>
      </c>
      <c r="P80" s="6"/>
      <c r="Q80" s="22"/>
      <c r="R80" s="22"/>
      <c r="S80" s="6">
        <f>SUMIFS(LOOKUP!$E$2:$E$797,LOOKUP!$A$2:$A$797,'Scoring sheet'!$C80,LOOKUP!$B$2:$B$797,'Scoring sheet'!P80,LOOKUP!$C$2:$C$797,'Scoring sheet'!Q80,LOOKUP!$D$2:$D$797,'Scoring sheet'!R80)</f>
        <v>0</v>
      </c>
      <c r="T80" s="24">
        <f t="shared" si="110"/>
        <v>0</v>
      </c>
      <c r="U80" s="24">
        <f t="shared" si="111"/>
        <v>0</v>
      </c>
      <c r="V80" s="29" t="s">
        <v>77</v>
      </c>
      <c r="W80" s="6"/>
      <c r="X80" s="22"/>
      <c r="Y80" s="22"/>
      <c r="Z80" s="6">
        <f>SUMIFS(LOOKUP!$E$2:$E$797,LOOKUP!$A$2:$A$797,'Scoring sheet'!$C80,LOOKUP!$B$2:$B$797,'Scoring sheet'!W80,LOOKUP!$C$2:$C$797,'Scoring sheet'!X80,LOOKUP!$D$2:$D$797,'Scoring sheet'!Y80)</f>
        <v>0</v>
      </c>
      <c r="AA80" s="24">
        <f t="shared" si="112"/>
        <v>0</v>
      </c>
      <c r="AB80" s="24">
        <f t="shared" si="113"/>
        <v>0</v>
      </c>
      <c r="AC80" s="29" t="s">
        <v>77</v>
      </c>
      <c r="AD80" s="6"/>
      <c r="AE80" s="22"/>
      <c r="AF80" s="22"/>
      <c r="AG80" s="6">
        <f>SUMIFS(LOOKUP!$E$2:$E$797,LOOKUP!$A$2:$A$797,'Scoring sheet'!$C80,LOOKUP!$B$2:$B$797,'Scoring sheet'!AD80,LOOKUP!$C$2:$C$797,'Scoring sheet'!AE80,LOOKUP!$D$2:$D$797,'Scoring sheet'!AF80)</f>
        <v>0</v>
      </c>
      <c r="AH80" s="24">
        <f t="shared" si="114"/>
        <v>0</v>
      </c>
      <c r="AI80" s="24">
        <f t="shared" si="115"/>
        <v>0</v>
      </c>
      <c r="AJ80" s="29" t="s">
        <v>77</v>
      </c>
      <c r="AK80" s="6"/>
      <c r="AL80" s="22"/>
      <c r="AM80" s="22"/>
      <c r="AN80" s="6">
        <f>SUMIFS(LOOKUP!$E$2:$E$797,LOOKUP!$A$2:$A$797,'Scoring sheet'!$C80,LOOKUP!$B$2:$B$797,'Scoring sheet'!AK80,LOOKUP!$C$2:$C$797,'Scoring sheet'!AL80,LOOKUP!$D$2:$D$797,'Scoring sheet'!AM80)</f>
        <v>0</v>
      </c>
      <c r="AO80" s="24">
        <f t="shared" si="116"/>
        <v>0</v>
      </c>
      <c r="AP80" s="24">
        <f t="shared" si="117"/>
        <v>0</v>
      </c>
      <c r="AQ80" s="29" t="s">
        <v>77</v>
      </c>
      <c r="AR80" s="6"/>
      <c r="AS80" s="22"/>
      <c r="AT80" s="22"/>
      <c r="AU80" s="6">
        <f>SUMIFS(LOOKUP!$E$2:$E$797,LOOKUP!$A$2:$A$797,'Scoring sheet'!$C80,LOOKUP!$B$2:$B$797,'Scoring sheet'!AR80,LOOKUP!$C$2:$C$797,'Scoring sheet'!AS80,LOOKUP!$D$2:$D$797,'Scoring sheet'!AT80)</f>
        <v>0</v>
      </c>
      <c r="AV80" s="24">
        <f t="shared" si="118"/>
        <v>0</v>
      </c>
      <c r="AW80" s="24">
        <f t="shared" si="119"/>
        <v>0</v>
      </c>
      <c r="AX80" s="29" t="s">
        <v>77</v>
      </c>
      <c r="AY80" s="6"/>
      <c r="AZ80" s="22"/>
      <c r="BA80" s="22"/>
      <c r="BB80" s="6">
        <f>SUMIFS(LOOKUP!$E$2:$E$797,LOOKUP!$A$2:$A$797,'Scoring sheet'!$C80,LOOKUP!$B$2:$B$797,'Scoring sheet'!AY80,LOOKUP!$C$2:$C$797,'Scoring sheet'!AZ80,LOOKUP!$D$2:$D$797,'Scoring sheet'!BA80)</f>
        <v>0</v>
      </c>
      <c r="BC80" s="24">
        <f t="shared" si="120"/>
        <v>0</v>
      </c>
      <c r="BD80" s="24">
        <f t="shared" si="121"/>
        <v>0</v>
      </c>
      <c r="BE80" s="29" t="s">
        <v>77</v>
      </c>
      <c r="BF80" s="6"/>
      <c r="BG80" s="22"/>
      <c r="BH80" s="22"/>
      <c r="BI80" s="6">
        <f>SUMIFS(LOOKUP!$E$2:$E$797,LOOKUP!$A$2:$A$797,'Scoring sheet'!$C80,LOOKUP!$B$2:$B$797,'Scoring sheet'!BF80,LOOKUP!$C$2:$C$797,'Scoring sheet'!BG80,LOOKUP!$D$2:$D$797,'Scoring sheet'!BH80)</f>
        <v>0</v>
      </c>
      <c r="BJ80" s="24">
        <f t="shared" si="122"/>
        <v>0</v>
      </c>
      <c r="BK80" s="24">
        <f t="shared" si="123"/>
        <v>0</v>
      </c>
      <c r="BL80" s="29" t="s">
        <v>77</v>
      </c>
      <c r="BM80" s="6"/>
      <c r="BN80" s="22"/>
      <c r="BO80" s="22"/>
      <c r="BP80" s="6">
        <f>SUMIFS(LOOKUP!$E$2:$E$797,LOOKUP!$A$2:$A$797,'Scoring sheet'!$C80,LOOKUP!$B$2:$B$797,'Scoring sheet'!BM80,LOOKUP!$C$2:$C$797,'Scoring sheet'!BN80,LOOKUP!$D$2:$D$797,'Scoring sheet'!BO80)</f>
        <v>0</v>
      </c>
      <c r="BQ80" s="24">
        <f t="shared" si="124"/>
        <v>0</v>
      </c>
      <c r="BR80" s="24">
        <f t="shared" si="125"/>
        <v>0</v>
      </c>
      <c r="BS80" s="29" t="s">
        <v>77</v>
      </c>
      <c r="BT80" s="6"/>
      <c r="BU80" s="22"/>
      <c r="BV80" s="22"/>
      <c r="BW80" s="6">
        <f>SUMIFS(LOOKUP!$E$2:$E$797,LOOKUP!$A$2:$A$797,'Scoring sheet'!$C80,LOOKUP!$B$2:$B$797,'Scoring sheet'!BT80,LOOKUP!$C$2:$C$797,'Scoring sheet'!BU80,LOOKUP!$D$2:$D$797,'Scoring sheet'!BV80)</f>
        <v>0</v>
      </c>
      <c r="BX80" s="24">
        <f t="shared" si="126"/>
        <v>0</v>
      </c>
      <c r="BY80" s="24">
        <f t="shared" si="127"/>
        <v>0</v>
      </c>
      <c r="BZ80" s="29" t="s">
        <v>77</v>
      </c>
      <c r="CA80" s="6"/>
      <c r="CB80" s="22"/>
      <c r="CC80" s="22"/>
      <c r="CD80" s="6">
        <f>SUMIFS(LOOKUP!$E$2:$E$797,LOOKUP!$A$2:$A$797,'Scoring sheet'!$C80,LOOKUP!$B$2:$B$797,'Scoring sheet'!CA80,LOOKUP!$C$2:$C$797,'Scoring sheet'!CB80,LOOKUP!$D$2:$D$797,'Scoring sheet'!CC80)</f>
        <v>0</v>
      </c>
      <c r="CE80" s="24">
        <f t="shared" si="128"/>
        <v>0</v>
      </c>
      <c r="CF80" s="24">
        <f t="shared" si="129"/>
        <v>0</v>
      </c>
      <c r="CG80" s="29" t="s">
        <v>77</v>
      </c>
      <c r="CH80" s="6"/>
      <c r="CI80" s="22"/>
      <c r="CJ80" s="22"/>
      <c r="CK80" s="6">
        <f>SUMIFS(LOOKUP!$E$2:$E$797,LOOKUP!$A$2:$A$797,'Scoring sheet'!$C80,LOOKUP!$B$2:$B$797,'Scoring sheet'!CH80,LOOKUP!$C$2:$C$797,'Scoring sheet'!CI80,LOOKUP!$D$2:$D$797,'Scoring sheet'!CJ80)</f>
        <v>0</v>
      </c>
      <c r="CL80" s="24">
        <f t="shared" si="130"/>
        <v>0</v>
      </c>
      <c r="CM80" s="24">
        <f t="shared" si="131"/>
        <v>0</v>
      </c>
      <c r="CN80" s="29" t="s">
        <v>77</v>
      </c>
      <c r="CO80" s="6"/>
      <c r="CP80" s="22"/>
      <c r="CQ80" s="22"/>
      <c r="CR80" s="6">
        <f>SUMIFS(LOOKUP!$E$2:$E$797,LOOKUP!$A$2:$A$797,'Scoring sheet'!$C80,LOOKUP!$B$2:$B$797,'Scoring sheet'!CO80,LOOKUP!$C$2:$C$797,'Scoring sheet'!CP80,LOOKUP!$D$2:$D$797,'Scoring sheet'!CQ80)</f>
        <v>0</v>
      </c>
      <c r="CS80" s="24">
        <f t="shared" si="132"/>
        <v>0</v>
      </c>
      <c r="CT80" s="24">
        <f t="shared" si="133"/>
        <v>0</v>
      </c>
      <c r="CU80" s="29" t="s">
        <v>77</v>
      </c>
      <c r="CV80" s="6"/>
      <c r="CW80" s="22"/>
      <c r="CX80" s="22"/>
      <c r="CY80" s="6">
        <f>SUMIFS(LOOKUP!$E$2:$E$797,LOOKUP!$A$2:$A$797,'Scoring sheet'!$C80,LOOKUP!$B$2:$B$797,'Scoring sheet'!CV80,LOOKUP!$C$2:$C$797,'Scoring sheet'!CW80,LOOKUP!$D$2:$D$797,'Scoring sheet'!CX80)</f>
        <v>0</v>
      </c>
      <c r="CZ80" s="24">
        <f t="shared" si="134"/>
        <v>0</v>
      </c>
      <c r="DA80" s="24">
        <f t="shared" si="135"/>
        <v>0</v>
      </c>
      <c r="DB80" s="29" t="s">
        <v>77</v>
      </c>
      <c r="DC80" s="6"/>
      <c r="DD80" s="22"/>
      <c r="DE80" s="22"/>
      <c r="DF80" s="6">
        <f>SUMIFS(LOOKUP!$E$2:$E$797,LOOKUP!$A$2:$A$797,'Scoring sheet'!$C80,LOOKUP!$B$2:$B$797,'Scoring sheet'!DC80,LOOKUP!$C$2:$C$797,'Scoring sheet'!DD80,LOOKUP!$D$2:$D$797,'Scoring sheet'!DE80)</f>
        <v>0</v>
      </c>
      <c r="DG80" s="24">
        <f t="shared" si="136"/>
        <v>0</v>
      </c>
      <c r="DI80">
        <f t="shared" si="137"/>
        <v>0</v>
      </c>
      <c r="DJ80">
        <f t="shared" si="138"/>
        <v>0</v>
      </c>
      <c r="DK80">
        <f t="shared" si="139"/>
        <v>0</v>
      </c>
      <c r="DL80">
        <f t="shared" si="140"/>
        <v>0</v>
      </c>
      <c r="DM80">
        <f t="shared" si="141"/>
        <v>0</v>
      </c>
      <c r="DN80">
        <f t="shared" si="142"/>
        <v>0</v>
      </c>
      <c r="DO80">
        <f t="shared" si="143"/>
        <v>0</v>
      </c>
      <c r="DP80">
        <f t="shared" si="144"/>
        <v>0</v>
      </c>
      <c r="DQ80">
        <f t="shared" si="145"/>
        <v>0</v>
      </c>
      <c r="DR80">
        <f t="shared" si="150"/>
        <v>0</v>
      </c>
      <c r="DS80">
        <f t="shared" si="151"/>
        <v>0</v>
      </c>
      <c r="DT80">
        <f t="shared" si="152"/>
        <v>0</v>
      </c>
      <c r="DU80">
        <f t="shared" si="153"/>
        <v>0</v>
      </c>
      <c r="DV80">
        <f t="shared" si="154"/>
        <v>0</v>
      </c>
      <c r="DW80">
        <f t="shared" si="155"/>
        <v>0</v>
      </c>
      <c r="DY80">
        <f>SUM(LARGE(DI80:DR80,{1,2,3}))</f>
        <v>0</v>
      </c>
      <c r="DZ80">
        <f>SUM(LARGE(DI80:DR80,{1,2}))</f>
        <v>0</v>
      </c>
      <c r="EA80">
        <f>SUM(LARGE(DI80:DR80,{1}))</f>
        <v>0</v>
      </c>
      <c r="EB80">
        <f t="shared" si="146"/>
        <v>0</v>
      </c>
      <c r="EC80">
        <f t="shared" si="147"/>
        <v>0</v>
      </c>
      <c r="ED80">
        <f t="shared" si="148"/>
        <v>0</v>
      </c>
      <c r="EE80">
        <f>SUMIFS(LOOKUP!$G$2:$G$797,LOOKUP!$A$2:$A$797,'Scoring sheet'!$C80,LOOKUP!$E$2:$E$797,'Scoring sheet'!ED80)</f>
        <v>0</v>
      </c>
      <c r="EF80">
        <f>SUMIFS(LOOKUP!$B$2:$B$797,LOOKUP!$A$2:$A$797,'Scoring sheet'!$C80,LOOKUP!$E$2:$E$797,'Scoring sheet'!ED80)</f>
        <v>0</v>
      </c>
      <c r="EG80">
        <f>SUMIFS(LOOKUP!$C$2:$C$797,LOOKUP!$A$2:$A$797,'Scoring sheet'!$C80,LOOKUP!$E$2:$E$797,'Scoring sheet'!ED80)</f>
        <v>0</v>
      </c>
      <c r="EH80">
        <f>SUMIFS(LOOKUP!$F$2:$F$797,LOOKUP!$A$2:$A$797,'Scoring sheet'!$C80,LOOKUP!$E$2:$E$797,'Scoring sheet'!ED80)</f>
        <v>0</v>
      </c>
      <c r="EI80" t="e">
        <f>VLOOKUP(EH80,'Scoring points detail'!$H$222:$I$229,2,FALSE)</f>
        <v>#N/A</v>
      </c>
      <c r="EK80">
        <f t="shared" si="149"/>
        <v>0</v>
      </c>
    </row>
    <row r="81" spans="1:141" outlineLevel="1" x14ac:dyDescent="0.25">
      <c r="A81" t="s">
        <v>211</v>
      </c>
      <c r="D81" s="36"/>
      <c r="E81" s="36"/>
      <c r="F81" s="36"/>
      <c r="G81" s="37">
        <f>SUMIFS(LOOKUP!$E$2:$E$797,LOOKUP!$A$2:$A$797,'Scoring sheet'!$C81,LOOKUP!$B$2:$B$797,'Scoring sheet'!D81,LOOKUP!$C$2:$C$797,'Scoring sheet'!E81,LOOKUP!$D$2:$D$797,'Scoring sheet'!F81)</f>
        <v>0</v>
      </c>
      <c r="H81" s="21" t="s">
        <v>77</v>
      </c>
      <c r="I81" s="22"/>
      <c r="J81" s="22"/>
      <c r="K81" s="22"/>
      <c r="L81" s="6">
        <f>SUMIFS(LOOKUP!$E$2:$E$797,LOOKUP!$A$2:$A$797,'Scoring sheet'!$C81,LOOKUP!$B$2:$B$797,'Scoring sheet'!I81,LOOKUP!$C$2:$C$797,'Scoring sheet'!J81,LOOKUP!$D$2:$D$797,'Scoring sheet'!K81)</f>
        <v>0</v>
      </c>
      <c r="M81" s="24">
        <f t="shared" si="108"/>
        <v>0</v>
      </c>
      <c r="N81" s="24">
        <f t="shared" si="109"/>
        <v>0</v>
      </c>
      <c r="O81" s="21" t="s">
        <v>77</v>
      </c>
      <c r="P81" s="6"/>
      <c r="Q81" s="22"/>
      <c r="R81" s="22"/>
      <c r="S81" s="6">
        <f>SUMIFS(LOOKUP!$E$2:$E$797,LOOKUP!$A$2:$A$797,'Scoring sheet'!$C81,LOOKUP!$B$2:$B$797,'Scoring sheet'!P81,LOOKUP!$C$2:$C$797,'Scoring sheet'!Q81,LOOKUP!$D$2:$D$797,'Scoring sheet'!R81)</f>
        <v>0</v>
      </c>
      <c r="T81" s="24">
        <f t="shared" si="110"/>
        <v>0</v>
      </c>
      <c r="U81" s="24">
        <f t="shared" si="111"/>
        <v>0</v>
      </c>
      <c r="V81" s="29" t="s">
        <v>77</v>
      </c>
      <c r="W81" s="6"/>
      <c r="X81" s="22"/>
      <c r="Y81" s="22"/>
      <c r="Z81" s="6">
        <f>SUMIFS(LOOKUP!$E$2:$E$797,LOOKUP!$A$2:$A$797,'Scoring sheet'!$C81,LOOKUP!$B$2:$B$797,'Scoring sheet'!W81,LOOKUP!$C$2:$C$797,'Scoring sheet'!X81,LOOKUP!$D$2:$D$797,'Scoring sheet'!Y81)</f>
        <v>0</v>
      </c>
      <c r="AA81" s="24">
        <f t="shared" si="112"/>
        <v>0</v>
      </c>
      <c r="AB81" s="24">
        <f t="shared" si="113"/>
        <v>0</v>
      </c>
      <c r="AC81" s="29" t="s">
        <v>77</v>
      </c>
      <c r="AD81" s="6"/>
      <c r="AE81" s="22"/>
      <c r="AF81" s="22"/>
      <c r="AG81" s="6">
        <f>SUMIFS(LOOKUP!$E$2:$E$797,LOOKUP!$A$2:$A$797,'Scoring sheet'!$C81,LOOKUP!$B$2:$B$797,'Scoring sheet'!AD81,LOOKUP!$C$2:$C$797,'Scoring sheet'!AE81,LOOKUP!$D$2:$D$797,'Scoring sheet'!AF81)</f>
        <v>0</v>
      </c>
      <c r="AH81" s="24">
        <f t="shared" si="114"/>
        <v>0</v>
      </c>
      <c r="AI81" s="24">
        <f t="shared" si="115"/>
        <v>0</v>
      </c>
      <c r="AJ81" s="29" t="s">
        <v>77</v>
      </c>
      <c r="AK81" s="6"/>
      <c r="AL81" s="22"/>
      <c r="AM81" s="22"/>
      <c r="AN81" s="6">
        <f>SUMIFS(LOOKUP!$E$2:$E$797,LOOKUP!$A$2:$A$797,'Scoring sheet'!$C81,LOOKUP!$B$2:$B$797,'Scoring sheet'!AK81,LOOKUP!$C$2:$C$797,'Scoring sheet'!AL81,LOOKUP!$D$2:$D$797,'Scoring sheet'!AM81)</f>
        <v>0</v>
      </c>
      <c r="AO81" s="24">
        <f t="shared" si="116"/>
        <v>0</v>
      </c>
      <c r="AP81" s="24">
        <f t="shared" si="117"/>
        <v>0</v>
      </c>
      <c r="AQ81" s="29" t="s">
        <v>77</v>
      </c>
      <c r="AR81" s="6"/>
      <c r="AS81" s="22"/>
      <c r="AT81" s="22"/>
      <c r="AU81" s="6">
        <f>SUMIFS(LOOKUP!$E$2:$E$797,LOOKUP!$A$2:$A$797,'Scoring sheet'!$C81,LOOKUP!$B$2:$B$797,'Scoring sheet'!AR81,LOOKUP!$C$2:$C$797,'Scoring sheet'!AS81,LOOKUP!$D$2:$D$797,'Scoring sheet'!AT81)</f>
        <v>0</v>
      </c>
      <c r="AV81" s="24">
        <f t="shared" si="118"/>
        <v>0</v>
      </c>
      <c r="AW81" s="24">
        <f t="shared" si="119"/>
        <v>0</v>
      </c>
      <c r="AX81" s="29" t="s">
        <v>77</v>
      </c>
      <c r="AY81" s="6"/>
      <c r="AZ81" s="22"/>
      <c r="BA81" s="22"/>
      <c r="BB81" s="6">
        <f>SUMIFS(LOOKUP!$E$2:$E$797,LOOKUP!$A$2:$A$797,'Scoring sheet'!$C81,LOOKUP!$B$2:$B$797,'Scoring sheet'!AY81,LOOKUP!$C$2:$C$797,'Scoring sheet'!AZ81,LOOKUP!$D$2:$D$797,'Scoring sheet'!BA81)</f>
        <v>0</v>
      </c>
      <c r="BC81" s="24">
        <f t="shared" si="120"/>
        <v>0</v>
      </c>
      <c r="BD81" s="24">
        <f t="shared" si="121"/>
        <v>0</v>
      </c>
      <c r="BE81" s="29" t="s">
        <v>77</v>
      </c>
      <c r="BF81" s="6"/>
      <c r="BG81" s="22"/>
      <c r="BH81" s="22"/>
      <c r="BI81" s="6">
        <f>SUMIFS(LOOKUP!$E$2:$E$797,LOOKUP!$A$2:$A$797,'Scoring sheet'!$C81,LOOKUP!$B$2:$B$797,'Scoring sheet'!BF81,LOOKUP!$C$2:$C$797,'Scoring sheet'!BG81,LOOKUP!$D$2:$D$797,'Scoring sheet'!BH81)</f>
        <v>0</v>
      </c>
      <c r="BJ81" s="24">
        <f t="shared" si="122"/>
        <v>0</v>
      </c>
      <c r="BK81" s="24">
        <f t="shared" si="123"/>
        <v>0</v>
      </c>
      <c r="BL81" s="29" t="s">
        <v>77</v>
      </c>
      <c r="BM81" s="6"/>
      <c r="BN81" s="22"/>
      <c r="BO81" s="22"/>
      <c r="BP81" s="6">
        <f>SUMIFS(LOOKUP!$E$2:$E$797,LOOKUP!$A$2:$A$797,'Scoring sheet'!$C81,LOOKUP!$B$2:$B$797,'Scoring sheet'!BM81,LOOKUP!$C$2:$C$797,'Scoring sheet'!BN81,LOOKUP!$D$2:$D$797,'Scoring sheet'!BO81)</f>
        <v>0</v>
      </c>
      <c r="BQ81" s="24">
        <f t="shared" si="124"/>
        <v>0</v>
      </c>
      <c r="BR81" s="24">
        <f t="shared" si="125"/>
        <v>0</v>
      </c>
      <c r="BS81" s="29" t="s">
        <v>77</v>
      </c>
      <c r="BT81" s="6"/>
      <c r="BU81" s="22"/>
      <c r="BV81" s="22"/>
      <c r="BW81" s="6">
        <f>SUMIFS(LOOKUP!$E$2:$E$797,LOOKUP!$A$2:$A$797,'Scoring sheet'!$C81,LOOKUP!$B$2:$B$797,'Scoring sheet'!BT81,LOOKUP!$C$2:$C$797,'Scoring sheet'!BU81,LOOKUP!$D$2:$D$797,'Scoring sheet'!BV81)</f>
        <v>0</v>
      </c>
      <c r="BX81" s="24">
        <f t="shared" si="126"/>
        <v>0</v>
      </c>
      <c r="BY81" s="24">
        <f t="shared" si="127"/>
        <v>0</v>
      </c>
      <c r="BZ81" s="29" t="s">
        <v>77</v>
      </c>
      <c r="CA81" s="6"/>
      <c r="CB81" s="22"/>
      <c r="CC81" s="22"/>
      <c r="CD81" s="6">
        <f>SUMIFS(LOOKUP!$E$2:$E$797,LOOKUP!$A$2:$A$797,'Scoring sheet'!$C81,LOOKUP!$B$2:$B$797,'Scoring sheet'!CA81,LOOKUP!$C$2:$C$797,'Scoring sheet'!CB81,LOOKUP!$D$2:$D$797,'Scoring sheet'!CC81)</f>
        <v>0</v>
      </c>
      <c r="CE81" s="24">
        <f t="shared" si="128"/>
        <v>0</v>
      </c>
      <c r="CF81" s="24">
        <f t="shared" si="129"/>
        <v>0</v>
      </c>
      <c r="CG81" s="29" t="s">
        <v>77</v>
      </c>
      <c r="CH81" s="6"/>
      <c r="CI81" s="22"/>
      <c r="CJ81" s="22"/>
      <c r="CK81" s="6">
        <f>SUMIFS(LOOKUP!$E$2:$E$797,LOOKUP!$A$2:$A$797,'Scoring sheet'!$C81,LOOKUP!$B$2:$B$797,'Scoring sheet'!CH81,LOOKUP!$C$2:$C$797,'Scoring sheet'!CI81,LOOKUP!$D$2:$D$797,'Scoring sheet'!CJ81)</f>
        <v>0</v>
      </c>
      <c r="CL81" s="24">
        <f t="shared" si="130"/>
        <v>0</v>
      </c>
      <c r="CM81" s="24">
        <f t="shared" si="131"/>
        <v>0</v>
      </c>
      <c r="CN81" s="29" t="s">
        <v>77</v>
      </c>
      <c r="CO81" s="6"/>
      <c r="CP81" s="22"/>
      <c r="CQ81" s="22"/>
      <c r="CR81" s="6">
        <f>SUMIFS(LOOKUP!$E$2:$E$797,LOOKUP!$A$2:$A$797,'Scoring sheet'!$C81,LOOKUP!$B$2:$B$797,'Scoring sheet'!CO81,LOOKUP!$C$2:$C$797,'Scoring sheet'!CP81,LOOKUP!$D$2:$D$797,'Scoring sheet'!CQ81)</f>
        <v>0</v>
      </c>
      <c r="CS81" s="24">
        <f t="shared" si="132"/>
        <v>0</v>
      </c>
      <c r="CT81" s="24">
        <f t="shared" si="133"/>
        <v>0</v>
      </c>
      <c r="CU81" s="29" t="s">
        <v>77</v>
      </c>
      <c r="CV81" s="6"/>
      <c r="CW81" s="22"/>
      <c r="CX81" s="22"/>
      <c r="CY81" s="6">
        <f>SUMIFS(LOOKUP!$E$2:$E$797,LOOKUP!$A$2:$A$797,'Scoring sheet'!$C81,LOOKUP!$B$2:$B$797,'Scoring sheet'!CV81,LOOKUP!$C$2:$C$797,'Scoring sheet'!CW81,LOOKUP!$D$2:$D$797,'Scoring sheet'!CX81)</f>
        <v>0</v>
      </c>
      <c r="CZ81" s="24">
        <f t="shared" si="134"/>
        <v>0</v>
      </c>
      <c r="DA81" s="24">
        <f t="shared" si="135"/>
        <v>0</v>
      </c>
      <c r="DB81" s="29" t="s">
        <v>77</v>
      </c>
      <c r="DC81" s="6"/>
      <c r="DD81" s="22"/>
      <c r="DE81" s="22"/>
      <c r="DF81" s="6">
        <f>SUMIFS(LOOKUP!$E$2:$E$797,LOOKUP!$A$2:$A$797,'Scoring sheet'!$C81,LOOKUP!$B$2:$B$797,'Scoring sheet'!DC81,LOOKUP!$C$2:$C$797,'Scoring sheet'!DD81,LOOKUP!$D$2:$D$797,'Scoring sheet'!DE81)</f>
        <v>0</v>
      </c>
      <c r="DG81" s="24">
        <f t="shared" si="136"/>
        <v>0</v>
      </c>
      <c r="DI81">
        <f t="shared" si="137"/>
        <v>0</v>
      </c>
      <c r="DJ81">
        <f t="shared" si="138"/>
        <v>0</v>
      </c>
      <c r="DK81">
        <f t="shared" si="139"/>
        <v>0</v>
      </c>
      <c r="DL81">
        <f t="shared" si="140"/>
        <v>0</v>
      </c>
      <c r="DM81">
        <f t="shared" si="141"/>
        <v>0</v>
      </c>
      <c r="DN81">
        <f t="shared" si="142"/>
        <v>0</v>
      </c>
      <c r="DO81">
        <f t="shared" si="143"/>
        <v>0</v>
      </c>
      <c r="DP81">
        <f t="shared" si="144"/>
        <v>0</v>
      </c>
      <c r="DQ81">
        <f t="shared" si="145"/>
        <v>0</v>
      </c>
      <c r="DR81">
        <f t="shared" si="150"/>
        <v>0</v>
      </c>
      <c r="DS81">
        <f t="shared" si="151"/>
        <v>0</v>
      </c>
      <c r="DT81">
        <f t="shared" si="152"/>
        <v>0</v>
      </c>
      <c r="DU81">
        <f t="shared" si="153"/>
        <v>0</v>
      </c>
      <c r="DV81">
        <f t="shared" si="154"/>
        <v>0</v>
      </c>
      <c r="DW81">
        <f t="shared" si="155"/>
        <v>0</v>
      </c>
      <c r="DY81">
        <f>SUM(LARGE(DI81:DR81,{1,2,3}))</f>
        <v>0</v>
      </c>
      <c r="DZ81">
        <f>SUM(LARGE(DI81:DR81,{1,2}))</f>
        <v>0</v>
      </c>
      <c r="EA81">
        <f>SUM(LARGE(DI81:DR81,{1}))</f>
        <v>0</v>
      </c>
      <c r="EB81">
        <f t="shared" si="146"/>
        <v>0</v>
      </c>
      <c r="EC81">
        <f t="shared" si="147"/>
        <v>0</v>
      </c>
      <c r="ED81">
        <f t="shared" si="148"/>
        <v>0</v>
      </c>
      <c r="EE81">
        <f>SUMIFS(LOOKUP!$G$2:$G$797,LOOKUP!$A$2:$A$797,'Scoring sheet'!$C81,LOOKUP!$E$2:$E$797,'Scoring sheet'!ED81)</f>
        <v>0</v>
      </c>
      <c r="EF81">
        <f>SUMIFS(LOOKUP!$B$2:$B$797,LOOKUP!$A$2:$A$797,'Scoring sheet'!$C81,LOOKUP!$E$2:$E$797,'Scoring sheet'!ED81)</f>
        <v>0</v>
      </c>
      <c r="EG81">
        <f>SUMIFS(LOOKUP!$C$2:$C$797,LOOKUP!$A$2:$A$797,'Scoring sheet'!$C81,LOOKUP!$E$2:$E$797,'Scoring sheet'!ED81)</f>
        <v>0</v>
      </c>
      <c r="EH81">
        <f>SUMIFS(LOOKUP!$F$2:$F$797,LOOKUP!$A$2:$A$797,'Scoring sheet'!$C81,LOOKUP!$E$2:$E$797,'Scoring sheet'!ED81)</f>
        <v>0</v>
      </c>
      <c r="EI81" t="e">
        <f>VLOOKUP(EH81,'Scoring points detail'!$H$222:$I$229,2,FALSE)</f>
        <v>#N/A</v>
      </c>
      <c r="EK81">
        <f t="shared" si="149"/>
        <v>0</v>
      </c>
    </row>
    <row r="82" spans="1:141" outlineLevel="1" x14ac:dyDescent="0.25">
      <c r="A82" t="s">
        <v>212</v>
      </c>
      <c r="D82" s="36"/>
      <c r="E82" s="36"/>
      <c r="F82" s="36"/>
      <c r="G82" s="37">
        <f>SUMIFS(LOOKUP!$E$2:$E$797,LOOKUP!$A$2:$A$797,'Scoring sheet'!$C82,LOOKUP!$B$2:$B$797,'Scoring sheet'!D82,LOOKUP!$C$2:$C$797,'Scoring sheet'!E82,LOOKUP!$D$2:$D$797,'Scoring sheet'!F82)</f>
        <v>0</v>
      </c>
      <c r="H82" s="21" t="s">
        <v>77</v>
      </c>
      <c r="I82" s="22"/>
      <c r="J82" s="22"/>
      <c r="K82" s="22"/>
      <c r="L82" s="6">
        <f>SUMIFS(LOOKUP!$E$2:$E$797,LOOKUP!$A$2:$A$797,'Scoring sheet'!$C82,LOOKUP!$B$2:$B$797,'Scoring sheet'!I82,LOOKUP!$C$2:$C$797,'Scoring sheet'!J82,LOOKUP!$D$2:$D$797,'Scoring sheet'!K82)</f>
        <v>0</v>
      </c>
      <c r="M82" s="24">
        <f t="shared" si="108"/>
        <v>0</v>
      </c>
      <c r="N82" s="24">
        <f t="shared" si="109"/>
        <v>0</v>
      </c>
      <c r="O82" s="21" t="s">
        <v>77</v>
      </c>
      <c r="P82" s="6"/>
      <c r="Q82" s="22"/>
      <c r="R82" s="22"/>
      <c r="S82" s="6">
        <f>SUMIFS(LOOKUP!$E$2:$E$797,LOOKUP!$A$2:$A$797,'Scoring sheet'!$C82,LOOKUP!$B$2:$B$797,'Scoring sheet'!P82,LOOKUP!$C$2:$C$797,'Scoring sheet'!Q82,LOOKUP!$D$2:$D$797,'Scoring sheet'!R82)</f>
        <v>0</v>
      </c>
      <c r="T82" s="24">
        <f t="shared" si="110"/>
        <v>0</v>
      </c>
      <c r="U82" s="24">
        <f t="shared" si="111"/>
        <v>0</v>
      </c>
      <c r="V82" s="29" t="s">
        <v>77</v>
      </c>
      <c r="W82" s="6"/>
      <c r="X82" s="22"/>
      <c r="Y82" s="22"/>
      <c r="Z82" s="6">
        <f>SUMIFS(LOOKUP!$E$2:$E$797,LOOKUP!$A$2:$A$797,'Scoring sheet'!$C82,LOOKUP!$B$2:$B$797,'Scoring sheet'!W82,LOOKUP!$C$2:$C$797,'Scoring sheet'!X82,LOOKUP!$D$2:$D$797,'Scoring sheet'!Y82)</f>
        <v>0</v>
      </c>
      <c r="AA82" s="24">
        <f t="shared" si="112"/>
        <v>0</v>
      </c>
      <c r="AB82" s="24">
        <f t="shared" si="113"/>
        <v>0</v>
      </c>
      <c r="AC82" s="29" t="s">
        <v>77</v>
      </c>
      <c r="AD82" s="6"/>
      <c r="AE82" s="22"/>
      <c r="AF82" s="22"/>
      <c r="AG82" s="6">
        <f>SUMIFS(LOOKUP!$E$2:$E$797,LOOKUP!$A$2:$A$797,'Scoring sheet'!$C82,LOOKUP!$B$2:$B$797,'Scoring sheet'!AD82,LOOKUP!$C$2:$C$797,'Scoring sheet'!AE82,LOOKUP!$D$2:$D$797,'Scoring sheet'!AF82)</f>
        <v>0</v>
      </c>
      <c r="AH82" s="24">
        <f t="shared" si="114"/>
        <v>0</v>
      </c>
      <c r="AI82" s="24">
        <f t="shared" si="115"/>
        <v>0</v>
      </c>
      <c r="AJ82" s="29" t="s">
        <v>77</v>
      </c>
      <c r="AK82" s="6"/>
      <c r="AL82" s="22"/>
      <c r="AM82" s="22"/>
      <c r="AN82" s="6">
        <f>SUMIFS(LOOKUP!$E$2:$E$797,LOOKUP!$A$2:$A$797,'Scoring sheet'!$C82,LOOKUP!$B$2:$B$797,'Scoring sheet'!AK82,LOOKUP!$C$2:$C$797,'Scoring sheet'!AL82,LOOKUP!$D$2:$D$797,'Scoring sheet'!AM82)</f>
        <v>0</v>
      </c>
      <c r="AO82" s="24">
        <f t="shared" si="116"/>
        <v>0</v>
      </c>
      <c r="AP82" s="24">
        <f t="shared" si="117"/>
        <v>0</v>
      </c>
      <c r="AQ82" s="29" t="s">
        <v>77</v>
      </c>
      <c r="AR82" s="6"/>
      <c r="AS82" s="22"/>
      <c r="AT82" s="22"/>
      <c r="AU82" s="6">
        <f>SUMIFS(LOOKUP!$E$2:$E$797,LOOKUP!$A$2:$A$797,'Scoring sheet'!$C82,LOOKUP!$B$2:$B$797,'Scoring sheet'!AR82,LOOKUP!$C$2:$C$797,'Scoring sheet'!AS82,LOOKUP!$D$2:$D$797,'Scoring sheet'!AT82)</f>
        <v>0</v>
      </c>
      <c r="AV82" s="24">
        <f t="shared" si="118"/>
        <v>0</v>
      </c>
      <c r="AW82" s="24">
        <f t="shared" si="119"/>
        <v>0</v>
      </c>
      <c r="AX82" s="29" t="s">
        <v>77</v>
      </c>
      <c r="AY82" s="6"/>
      <c r="AZ82" s="22"/>
      <c r="BA82" s="22"/>
      <c r="BB82" s="6">
        <f>SUMIFS(LOOKUP!$E$2:$E$797,LOOKUP!$A$2:$A$797,'Scoring sheet'!$C82,LOOKUP!$B$2:$B$797,'Scoring sheet'!AY82,LOOKUP!$C$2:$C$797,'Scoring sheet'!AZ82,LOOKUP!$D$2:$D$797,'Scoring sheet'!BA82)</f>
        <v>0</v>
      </c>
      <c r="BC82" s="24">
        <f t="shared" si="120"/>
        <v>0</v>
      </c>
      <c r="BD82" s="24">
        <f t="shared" si="121"/>
        <v>0</v>
      </c>
      <c r="BE82" s="29" t="s">
        <v>77</v>
      </c>
      <c r="BF82" s="6"/>
      <c r="BG82" s="22"/>
      <c r="BH82" s="22"/>
      <c r="BI82" s="6">
        <f>SUMIFS(LOOKUP!$E$2:$E$797,LOOKUP!$A$2:$A$797,'Scoring sheet'!$C82,LOOKUP!$B$2:$B$797,'Scoring sheet'!BF82,LOOKUP!$C$2:$C$797,'Scoring sheet'!BG82,LOOKUP!$D$2:$D$797,'Scoring sheet'!BH82)</f>
        <v>0</v>
      </c>
      <c r="BJ82" s="24">
        <f t="shared" si="122"/>
        <v>0</v>
      </c>
      <c r="BK82" s="24">
        <f t="shared" si="123"/>
        <v>0</v>
      </c>
      <c r="BL82" s="29" t="s">
        <v>77</v>
      </c>
      <c r="BM82" s="6"/>
      <c r="BN82" s="22"/>
      <c r="BO82" s="22"/>
      <c r="BP82" s="6">
        <f>SUMIFS(LOOKUP!$E$2:$E$797,LOOKUP!$A$2:$A$797,'Scoring sheet'!$C82,LOOKUP!$B$2:$B$797,'Scoring sheet'!BM82,LOOKUP!$C$2:$C$797,'Scoring sheet'!BN82,LOOKUP!$D$2:$D$797,'Scoring sheet'!BO82)</f>
        <v>0</v>
      </c>
      <c r="BQ82" s="24">
        <f t="shared" si="124"/>
        <v>0</v>
      </c>
      <c r="BR82" s="24">
        <f t="shared" si="125"/>
        <v>0</v>
      </c>
      <c r="BS82" s="29" t="s">
        <v>77</v>
      </c>
      <c r="BT82" s="6"/>
      <c r="BU82" s="22"/>
      <c r="BV82" s="22"/>
      <c r="BW82" s="6">
        <f>SUMIFS(LOOKUP!$E$2:$E$797,LOOKUP!$A$2:$A$797,'Scoring sheet'!$C82,LOOKUP!$B$2:$B$797,'Scoring sheet'!BT82,LOOKUP!$C$2:$C$797,'Scoring sheet'!BU82,LOOKUP!$D$2:$D$797,'Scoring sheet'!BV82)</f>
        <v>0</v>
      </c>
      <c r="BX82" s="24">
        <f t="shared" si="126"/>
        <v>0</v>
      </c>
      <c r="BY82" s="24">
        <f t="shared" si="127"/>
        <v>0</v>
      </c>
      <c r="BZ82" s="29" t="s">
        <v>77</v>
      </c>
      <c r="CA82" s="6"/>
      <c r="CB82" s="22"/>
      <c r="CC82" s="22"/>
      <c r="CD82" s="6">
        <f>SUMIFS(LOOKUP!$E$2:$E$797,LOOKUP!$A$2:$A$797,'Scoring sheet'!$C82,LOOKUP!$B$2:$B$797,'Scoring sheet'!CA82,LOOKUP!$C$2:$C$797,'Scoring sheet'!CB82,LOOKUP!$D$2:$D$797,'Scoring sheet'!CC82)</f>
        <v>0</v>
      </c>
      <c r="CE82" s="24">
        <f t="shared" si="128"/>
        <v>0</v>
      </c>
      <c r="CF82" s="24">
        <f t="shared" si="129"/>
        <v>0</v>
      </c>
      <c r="CG82" s="29" t="s">
        <v>77</v>
      </c>
      <c r="CH82" s="6"/>
      <c r="CI82" s="22"/>
      <c r="CJ82" s="22"/>
      <c r="CK82" s="6">
        <f>SUMIFS(LOOKUP!$E$2:$E$797,LOOKUP!$A$2:$A$797,'Scoring sheet'!$C82,LOOKUP!$B$2:$B$797,'Scoring sheet'!CH82,LOOKUP!$C$2:$C$797,'Scoring sheet'!CI82,LOOKUP!$D$2:$D$797,'Scoring sheet'!CJ82)</f>
        <v>0</v>
      </c>
      <c r="CL82" s="24">
        <f t="shared" si="130"/>
        <v>0</v>
      </c>
      <c r="CM82" s="24">
        <f t="shared" si="131"/>
        <v>0</v>
      </c>
      <c r="CN82" s="29" t="s">
        <v>77</v>
      </c>
      <c r="CO82" s="6"/>
      <c r="CP82" s="22"/>
      <c r="CQ82" s="22"/>
      <c r="CR82" s="6">
        <f>SUMIFS(LOOKUP!$E$2:$E$797,LOOKUP!$A$2:$A$797,'Scoring sheet'!$C82,LOOKUP!$B$2:$B$797,'Scoring sheet'!CO82,LOOKUP!$C$2:$C$797,'Scoring sheet'!CP82,LOOKUP!$D$2:$D$797,'Scoring sheet'!CQ82)</f>
        <v>0</v>
      </c>
      <c r="CS82" s="24">
        <f t="shared" si="132"/>
        <v>0</v>
      </c>
      <c r="CT82" s="24">
        <f t="shared" si="133"/>
        <v>0</v>
      </c>
      <c r="CU82" s="29" t="s">
        <v>77</v>
      </c>
      <c r="CV82" s="6"/>
      <c r="CW82" s="22"/>
      <c r="CX82" s="22"/>
      <c r="CY82" s="6">
        <f>SUMIFS(LOOKUP!$E$2:$E$797,LOOKUP!$A$2:$A$797,'Scoring sheet'!$C82,LOOKUP!$B$2:$B$797,'Scoring sheet'!CV82,LOOKUP!$C$2:$C$797,'Scoring sheet'!CW82,LOOKUP!$D$2:$D$797,'Scoring sheet'!CX82)</f>
        <v>0</v>
      </c>
      <c r="CZ82" s="24">
        <f t="shared" si="134"/>
        <v>0</v>
      </c>
      <c r="DA82" s="24">
        <f t="shared" si="135"/>
        <v>0</v>
      </c>
      <c r="DB82" s="29" t="s">
        <v>77</v>
      </c>
      <c r="DC82" s="6"/>
      <c r="DD82" s="22"/>
      <c r="DE82" s="22"/>
      <c r="DF82" s="6">
        <f>SUMIFS(LOOKUP!$E$2:$E$797,LOOKUP!$A$2:$A$797,'Scoring sheet'!$C82,LOOKUP!$B$2:$B$797,'Scoring sheet'!DC82,LOOKUP!$C$2:$C$797,'Scoring sheet'!DD82,LOOKUP!$D$2:$D$797,'Scoring sheet'!DE82)</f>
        <v>0</v>
      </c>
      <c r="DG82" s="24">
        <f t="shared" si="136"/>
        <v>0</v>
      </c>
      <c r="DI82">
        <f t="shared" si="137"/>
        <v>0</v>
      </c>
      <c r="DJ82">
        <f t="shared" si="138"/>
        <v>0</v>
      </c>
      <c r="DK82">
        <f t="shared" si="139"/>
        <v>0</v>
      </c>
      <c r="DL82">
        <f t="shared" si="140"/>
        <v>0</v>
      </c>
      <c r="DM82">
        <f t="shared" si="141"/>
        <v>0</v>
      </c>
      <c r="DN82">
        <f t="shared" si="142"/>
        <v>0</v>
      </c>
      <c r="DO82">
        <f t="shared" si="143"/>
        <v>0</v>
      </c>
      <c r="DP82">
        <f t="shared" si="144"/>
        <v>0</v>
      </c>
      <c r="DQ82">
        <f t="shared" si="145"/>
        <v>0</v>
      </c>
      <c r="DR82">
        <f t="shared" si="150"/>
        <v>0</v>
      </c>
      <c r="DS82">
        <f t="shared" si="151"/>
        <v>0</v>
      </c>
      <c r="DT82">
        <f t="shared" si="152"/>
        <v>0</v>
      </c>
      <c r="DU82">
        <f t="shared" si="153"/>
        <v>0</v>
      </c>
      <c r="DV82">
        <f t="shared" si="154"/>
        <v>0</v>
      </c>
      <c r="DW82">
        <f t="shared" si="155"/>
        <v>0</v>
      </c>
      <c r="DY82">
        <f>SUM(LARGE(DI82:DR82,{1,2,3}))</f>
        <v>0</v>
      </c>
      <c r="DZ82">
        <f>SUM(LARGE(DI82:DR82,{1,2}))</f>
        <v>0</v>
      </c>
      <c r="EA82">
        <f>SUM(LARGE(DI82:DR82,{1}))</f>
        <v>0</v>
      </c>
      <c r="EB82">
        <f t="shared" si="146"/>
        <v>0</v>
      </c>
      <c r="EC82">
        <f t="shared" si="147"/>
        <v>0</v>
      </c>
      <c r="ED82">
        <f t="shared" si="148"/>
        <v>0</v>
      </c>
      <c r="EE82">
        <f>SUMIFS(LOOKUP!$G$2:$G$797,LOOKUP!$A$2:$A$797,'Scoring sheet'!$C82,LOOKUP!$E$2:$E$797,'Scoring sheet'!ED82)</f>
        <v>0</v>
      </c>
      <c r="EF82">
        <f>SUMIFS(LOOKUP!$B$2:$B$797,LOOKUP!$A$2:$A$797,'Scoring sheet'!$C82,LOOKUP!$E$2:$E$797,'Scoring sheet'!ED82)</f>
        <v>0</v>
      </c>
      <c r="EG82">
        <f>SUMIFS(LOOKUP!$C$2:$C$797,LOOKUP!$A$2:$A$797,'Scoring sheet'!$C82,LOOKUP!$E$2:$E$797,'Scoring sheet'!ED82)</f>
        <v>0</v>
      </c>
      <c r="EH82">
        <f>SUMIFS(LOOKUP!$F$2:$F$797,LOOKUP!$A$2:$A$797,'Scoring sheet'!$C82,LOOKUP!$E$2:$E$797,'Scoring sheet'!ED82)</f>
        <v>0</v>
      </c>
      <c r="EI82" t="e">
        <f>VLOOKUP(EH82,'Scoring points detail'!$H$222:$I$229,2,FALSE)</f>
        <v>#N/A</v>
      </c>
      <c r="EK82">
        <f t="shared" si="149"/>
        <v>0</v>
      </c>
    </row>
    <row r="83" spans="1:141" outlineLevel="1" x14ac:dyDescent="0.25">
      <c r="A83" t="s">
        <v>213</v>
      </c>
      <c r="D83" s="36"/>
      <c r="E83" s="36"/>
      <c r="F83" s="36"/>
      <c r="G83" s="37">
        <f>SUMIFS(LOOKUP!$E$2:$E$797,LOOKUP!$A$2:$A$797,'Scoring sheet'!$C83,LOOKUP!$B$2:$B$797,'Scoring sheet'!D83,LOOKUP!$C$2:$C$797,'Scoring sheet'!E83,LOOKUP!$D$2:$D$797,'Scoring sheet'!F83)</f>
        <v>0</v>
      </c>
      <c r="H83" s="21" t="s">
        <v>77</v>
      </c>
      <c r="I83" s="22"/>
      <c r="J83" s="22"/>
      <c r="K83" s="22"/>
      <c r="L83" s="6">
        <f>SUMIFS(LOOKUP!$E$2:$E$797,LOOKUP!$A$2:$A$797,'Scoring sheet'!$C83,LOOKUP!$B$2:$B$797,'Scoring sheet'!I83,LOOKUP!$C$2:$C$797,'Scoring sheet'!J83,LOOKUP!$D$2:$D$797,'Scoring sheet'!K83)</f>
        <v>0</v>
      </c>
      <c r="M83" s="24">
        <f t="shared" si="108"/>
        <v>0</v>
      </c>
      <c r="N83" s="24">
        <f t="shared" si="109"/>
        <v>0</v>
      </c>
      <c r="O83" s="21" t="s">
        <v>77</v>
      </c>
      <c r="P83" s="6"/>
      <c r="Q83" s="22"/>
      <c r="R83" s="22"/>
      <c r="S83" s="6">
        <f>SUMIFS(LOOKUP!$E$2:$E$797,LOOKUP!$A$2:$A$797,'Scoring sheet'!$C83,LOOKUP!$B$2:$B$797,'Scoring sheet'!P83,LOOKUP!$C$2:$C$797,'Scoring sheet'!Q83,LOOKUP!$D$2:$D$797,'Scoring sheet'!R83)</f>
        <v>0</v>
      </c>
      <c r="T83" s="24">
        <f t="shared" si="110"/>
        <v>0</v>
      </c>
      <c r="U83" s="24">
        <f t="shared" si="111"/>
        <v>0</v>
      </c>
      <c r="V83" s="29" t="s">
        <v>77</v>
      </c>
      <c r="W83" s="6"/>
      <c r="X83" s="22"/>
      <c r="Y83" s="22"/>
      <c r="Z83" s="6">
        <f>SUMIFS(LOOKUP!$E$2:$E$797,LOOKUP!$A$2:$A$797,'Scoring sheet'!$C83,LOOKUP!$B$2:$B$797,'Scoring sheet'!W83,LOOKUP!$C$2:$C$797,'Scoring sheet'!X83,LOOKUP!$D$2:$D$797,'Scoring sheet'!Y83)</f>
        <v>0</v>
      </c>
      <c r="AA83" s="24">
        <f t="shared" si="112"/>
        <v>0</v>
      </c>
      <c r="AB83" s="24">
        <f t="shared" si="113"/>
        <v>0</v>
      </c>
      <c r="AC83" s="29" t="s">
        <v>77</v>
      </c>
      <c r="AD83" s="6"/>
      <c r="AE83" s="22"/>
      <c r="AF83" s="22"/>
      <c r="AG83" s="6">
        <f>SUMIFS(LOOKUP!$E$2:$E$797,LOOKUP!$A$2:$A$797,'Scoring sheet'!$C83,LOOKUP!$B$2:$B$797,'Scoring sheet'!AD83,LOOKUP!$C$2:$C$797,'Scoring sheet'!AE83,LOOKUP!$D$2:$D$797,'Scoring sheet'!AF83)</f>
        <v>0</v>
      </c>
      <c r="AH83" s="24">
        <f t="shared" si="114"/>
        <v>0</v>
      </c>
      <c r="AI83" s="24">
        <f t="shared" si="115"/>
        <v>0</v>
      </c>
      <c r="AJ83" s="29" t="s">
        <v>77</v>
      </c>
      <c r="AK83" s="6"/>
      <c r="AL83" s="22"/>
      <c r="AM83" s="22"/>
      <c r="AN83" s="6">
        <f>SUMIFS(LOOKUP!$E$2:$E$797,LOOKUP!$A$2:$A$797,'Scoring sheet'!$C83,LOOKUP!$B$2:$B$797,'Scoring sheet'!AK83,LOOKUP!$C$2:$C$797,'Scoring sheet'!AL83,LOOKUP!$D$2:$D$797,'Scoring sheet'!AM83)</f>
        <v>0</v>
      </c>
      <c r="AO83" s="24">
        <f t="shared" si="116"/>
        <v>0</v>
      </c>
      <c r="AP83" s="24">
        <f t="shared" si="117"/>
        <v>0</v>
      </c>
      <c r="AQ83" s="29" t="s">
        <v>77</v>
      </c>
      <c r="AR83" s="6"/>
      <c r="AS83" s="22"/>
      <c r="AT83" s="22"/>
      <c r="AU83" s="6">
        <f>SUMIFS(LOOKUP!$E$2:$E$797,LOOKUP!$A$2:$A$797,'Scoring sheet'!$C83,LOOKUP!$B$2:$B$797,'Scoring sheet'!AR83,LOOKUP!$C$2:$C$797,'Scoring sheet'!AS83,LOOKUP!$D$2:$D$797,'Scoring sheet'!AT83)</f>
        <v>0</v>
      </c>
      <c r="AV83" s="24">
        <f t="shared" si="118"/>
        <v>0</v>
      </c>
      <c r="AW83" s="24">
        <f t="shared" si="119"/>
        <v>0</v>
      </c>
      <c r="AX83" s="29" t="s">
        <v>77</v>
      </c>
      <c r="AY83" s="6"/>
      <c r="AZ83" s="22"/>
      <c r="BA83" s="22"/>
      <c r="BB83" s="6">
        <f>SUMIFS(LOOKUP!$E$2:$E$797,LOOKUP!$A$2:$A$797,'Scoring sheet'!$C83,LOOKUP!$B$2:$B$797,'Scoring sheet'!AY83,LOOKUP!$C$2:$C$797,'Scoring sheet'!AZ83,LOOKUP!$D$2:$D$797,'Scoring sheet'!BA83)</f>
        <v>0</v>
      </c>
      <c r="BC83" s="24">
        <f t="shared" si="120"/>
        <v>0</v>
      </c>
      <c r="BD83" s="24">
        <f t="shared" si="121"/>
        <v>0</v>
      </c>
      <c r="BE83" s="29" t="s">
        <v>77</v>
      </c>
      <c r="BF83" s="6"/>
      <c r="BG83" s="22"/>
      <c r="BH83" s="22"/>
      <c r="BI83" s="6">
        <f>SUMIFS(LOOKUP!$E$2:$E$797,LOOKUP!$A$2:$A$797,'Scoring sheet'!$C83,LOOKUP!$B$2:$B$797,'Scoring sheet'!BF83,LOOKUP!$C$2:$C$797,'Scoring sheet'!BG83,LOOKUP!$D$2:$D$797,'Scoring sheet'!BH83)</f>
        <v>0</v>
      </c>
      <c r="BJ83" s="24">
        <f t="shared" si="122"/>
        <v>0</v>
      </c>
      <c r="BK83" s="24">
        <f t="shared" si="123"/>
        <v>0</v>
      </c>
      <c r="BL83" s="29" t="s">
        <v>77</v>
      </c>
      <c r="BM83" s="6"/>
      <c r="BN83" s="22"/>
      <c r="BO83" s="22"/>
      <c r="BP83" s="6">
        <f>SUMIFS(LOOKUP!$E$2:$E$797,LOOKUP!$A$2:$A$797,'Scoring sheet'!$C83,LOOKUP!$B$2:$B$797,'Scoring sheet'!BM83,LOOKUP!$C$2:$C$797,'Scoring sheet'!BN83,LOOKUP!$D$2:$D$797,'Scoring sheet'!BO83)</f>
        <v>0</v>
      </c>
      <c r="BQ83" s="24">
        <f t="shared" si="124"/>
        <v>0</v>
      </c>
      <c r="BR83" s="24">
        <f t="shared" si="125"/>
        <v>0</v>
      </c>
      <c r="BS83" s="29" t="s">
        <v>77</v>
      </c>
      <c r="BT83" s="6"/>
      <c r="BU83" s="22"/>
      <c r="BV83" s="22"/>
      <c r="BW83" s="6">
        <f>SUMIFS(LOOKUP!$E$2:$E$797,LOOKUP!$A$2:$A$797,'Scoring sheet'!$C83,LOOKUP!$B$2:$B$797,'Scoring sheet'!BT83,LOOKUP!$C$2:$C$797,'Scoring sheet'!BU83,LOOKUP!$D$2:$D$797,'Scoring sheet'!BV83)</f>
        <v>0</v>
      </c>
      <c r="BX83" s="24">
        <f t="shared" si="126"/>
        <v>0</v>
      </c>
      <c r="BY83" s="24">
        <f t="shared" si="127"/>
        <v>0</v>
      </c>
      <c r="BZ83" s="29" t="s">
        <v>77</v>
      </c>
      <c r="CA83" s="6"/>
      <c r="CB83" s="22"/>
      <c r="CC83" s="22"/>
      <c r="CD83" s="6">
        <f>SUMIFS(LOOKUP!$E$2:$E$797,LOOKUP!$A$2:$A$797,'Scoring sheet'!$C83,LOOKUP!$B$2:$B$797,'Scoring sheet'!CA83,LOOKUP!$C$2:$C$797,'Scoring sheet'!CB83,LOOKUP!$D$2:$D$797,'Scoring sheet'!CC83)</f>
        <v>0</v>
      </c>
      <c r="CE83" s="24">
        <f t="shared" si="128"/>
        <v>0</v>
      </c>
      <c r="CF83" s="24">
        <f t="shared" si="129"/>
        <v>0</v>
      </c>
      <c r="CG83" s="29" t="s">
        <v>77</v>
      </c>
      <c r="CH83" s="6"/>
      <c r="CI83" s="22"/>
      <c r="CJ83" s="22"/>
      <c r="CK83" s="6">
        <f>SUMIFS(LOOKUP!$E$2:$E$797,LOOKUP!$A$2:$A$797,'Scoring sheet'!$C83,LOOKUP!$B$2:$B$797,'Scoring sheet'!CH83,LOOKUP!$C$2:$C$797,'Scoring sheet'!CI83,LOOKUP!$D$2:$D$797,'Scoring sheet'!CJ83)</f>
        <v>0</v>
      </c>
      <c r="CL83" s="24">
        <f t="shared" si="130"/>
        <v>0</v>
      </c>
      <c r="CM83" s="24">
        <f t="shared" si="131"/>
        <v>0</v>
      </c>
      <c r="CN83" s="29" t="s">
        <v>77</v>
      </c>
      <c r="CO83" s="6"/>
      <c r="CP83" s="22"/>
      <c r="CQ83" s="22"/>
      <c r="CR83" s="6">
        <f>SUMIFS(LOOKUP!$E$2:$E$797,LOOKUP!$A$2:$A$797,'Scoring sheet'!$C83,LOOKUP!$B$2:$B$797,'Scoring sheet'!CO83,LOOKUP!$C$2:$C$797,'Scoring sheet'!CP83,LOOKUP!$D$2:$D$797,'Scoring sheet'!CQ83)</f>
        <v>0</v>
      </c>
      <c r="CS83" s="24">
        <f t="shared" si="132"/>
        <v>0</v>
      </c>
      <c r="CT83" s="24">
        <f t="shared" si="133"/>
        <v>0</v>
      </c>
      <c r="CU83" s="29" t="s">
        <v>77</v>
      </c>
      <c r="CV83" s="6"/>
      <c r="CW83" s="22"/>
      <c r="CX83" s="22"/>
      <c r="CY83" s="6">
        <f>SUMIFS(LOOKUP!$E$2:$E$797,LOOKUP!$A$2:$A$797,'Scoring sheet'!$C83,LOOKUP!$B$2:$B$797,'Scoring sheet'!CV83,LOOKUP!$C$2:$C$797,'Scoring sheet'!CW83,LOOKUP!$D$2:$D$797,'Scoring sheet'!CX83)</f>
        <v>0</v>
      </c>
      <c r="CZ83" s="24">
        <f t="shared" si="134"/>
        <v>0</v>
      </c>
      <c r="DA83" s="24">
        <f t="shared" si="135"/>
        <v>0</v>
      </c>
      <c r="DB83" s="29" t="s">
        <v>77</v>
      </c>
      <c r="DC83" s="6"/>
      <c r="DD83" s="22"/>
      <c r="DE83" s="22"/>
      <c r="DF83" s="6">
        <f>SUMIFS(LOOKUP!$E$2:$E$797,LOOKUP!$A$2:$A$797,'Scoring sheet'!$C83,LOOKUP!$B$2:$B$797,'Scoring sheet'!DC83,LOOKUP!$C$2:$C$797,'Scoring sheet'!DD83,LOOKUP!$D$2:$D$797,'Scoring sheet'!DE83)</f>
        <v>0</v>
      </c>
      <c r="DG83" s="24">
        <f t="shared" si="136"/>
        <v>0</v>
      </c>
      <c r="DI83">
        <f t="shared" si="137"/>
        <v>0</v>
      </c>
      <c r="DJ83">
        <f t="shared" si="138"/>
        <v>0</v>
      </c>
      <c r="DK83">
        <f t="shared" si="139"/>
        <v>0</v>
      </c>
      <c r="DL83">
        <f t="shared" si="140"/>
        <v>0</v>
      </c>
      <c r="DM83">
        <f t="shared" si="141"/>
        <v>0</v>
      </c>
      <c r="DN83">
        <f t="shared" si="142"/>
        <v>0</v>
      </c>
      <c r="DO83">
        <f t="shared" si="143"/>
        <v>0</v>
      </c>
      <c r="DP83">
        <f t="shared" si="144"/>
        <v>0</v>
      </c>
      <c r="DQ83">
        <f t="shared" si="145"/>
        <v>0</v>
      </c>
      <c r="DR83">
        <f t="shared" si="150"/>
        <v>0</v>
      </c>
      <c r="DS83">
        <f t="shared" si="151"/>
        <v>0</v>
      </c>
      <c r="DT83">
        <f t="shared" si="152"/>
        <v>0</v>
      </c>
      <c r="DU83">
        <f t="shared" si="153"/>
        <v>0</v>
      </c>
      <c r="DV83">
        <f t="shared" si="154"/>
        <v>0</v>
      </c>
      <c r="DW83">
        <f t="shared" si="155"/>
        <v>0</v>
      </c>
      <c r="DY83">
        <f>SUM(LARGE(DI83:DR83,{1,2,3}))</f>
        <v>0</v>
      </c>
      <c r="DZ83">
        <f>SUM(LARGE(DI83:DR83,{1,2}))</f>
        <v>0</v>
      </c>
      <c r="EA83">
        <f>SUM(LARGE(DI83:DR83,{1}))</f>
        <v>0</v>
      </c>
      <c r="EB83">
        <f t="shared" si="146"/>
        <v>0</v>
      </c>
      <c r="EC83">
        <f t="shared" si="147"/>
        <v>0</v>
      </c>
      <c r="ED83">
        <f t="shared" si="148"/>
        <v>0</v>
      </c>
      <c r="EE83">
        <f>SUMIFS(LOOKUP!$G$2:$G$797,LOOKUP!$A$2:$A$797,'Scoring sheet'!$C83,LOOKUP!$E$2:$E$797,'Scoring sheet'!ED83)</f>
        <v>0</v>
      </c>
      <c r="EF83">
        <f>SUMIFS(LOOKUP!$B$2:$B$797,LOOKUP!$A$2:$A$797,'Scoring sheet'!$C83,LOOKUP!$E$2:$E$797,'Scoring sheet'!ED83)</f>
        <v>0</v>
      </c>
      <c r="EG83">
        <f>SUMIFS(LOOKUP!$C$2:$C$797,LOOKUP!$A$2:$A$797,'Scoring sheet'!$C83,LOOKUP!$E$2:$E$797,'Scoring sheet'!ED83)</f>
        <v>0</v>
      </c>
      <c r="EH83">
        <f>SUMIFS(LOOKUP!$F$2:$F$797,LOOKUP!$A$2:$A$797,'Scoring sheet'!$C83,LOOKUP!$E$2:$E$797,'Scoring sheet'!ED83)</f>
        <v>0</v>
      </c>
      <c r="EI83" t="e">
        <f>VLOOKUP(EH83,'Scoring points detail'!$H$222:$I$229,2,FALSE)</f>
        <v>#N/A</v>
      </c>
      <c r="EK83">
        <f t="shared" si="149"/>
        <v>0</v>
      </c>
    </row>
    <row r="84" spans="1:141" outlineLevel="1" x14ac:dyDescent="0.25">
      <c r="A84" s="3" t="s">
        <v>214</v>
      </c>
      <c r="B84" s="3"/>
      <c r="C84" s="3"/>
      <c r="D84" s="34"/>
      <c r="E84" s="34"/>
      <c r="F84" s="34"/>
      <c r="G84" s="38">
        <f>SUMIFS(LOOKUP!$E$2:$E$797,LOOKUP!$A$2:$A$797,'Scoring sheet'!$C84,LOOKUP!$B$2:$B$797,'Scoring sheet'!D84,LOOKUP!$C$2:$C$797,'Scoring sheet'!E84,LOOKUP!$D$2:$D$797,'Scoring sheet'!F84)</f>
        <v>0</v>
      </c>
      <c r="H84" s="8" t="s">
        <v>77</v>
      </c>
      <c r="I84" s="32"/>
      <c r="J84" s="32"/>
      <c r="K84" s="32"/>
      <c r="L84" s="7">
        <f>SUMIFS(LOOKUP!$E$2:$E$797,LOOKUP!$A$2:$A$797,'Scoring sheet'!$C84,LOOKUP!$B$2:$B$797,'Scoring sheet'!I84,LOOKUP!$C$2:$C$797,'Scoring sheet'!J84,LOOKUP!$D$2:$D$797,'Scoring sheet'!K84)</f>
        <v>0</v>
      </c>
      <c r="M84" s="40">
        <f t="shared" si="96"/>
        <v>0</v>
      </c>
      <c r="N84" s="40">
        <f t="shared" si="72"/>
        <v>0</v>
      </c>
      <c r="O84" s="8" t="s">
        <v>77</v>
      </c>
      <c r="P84" s="7"/>
      <c r="Q84" s="32"/>
      <c r="R84" s="32"/>
      <c r="S84" s="7">
        <f>SUMIFS(LOOKUP!$E$2:$E$797,LOOKUP!$A$2:$A$797,'Scoring sheet'!$C84,LOOKUP!$B$2:$B$797,'Scoring sheet'!P84,LOOKUP!$C$2:$C$797,'Scoring sheet'!Q84,LOOKUP!$D$2:$D$797,'Scoring sheet'!R84)</f>
        <v>0</v>
      </c>
      <c r="T84" s="40">
        <f t="shared" si="97"/>
        <v>0</v>
      </c>
      <c r="U84" s="40">
        <f t="shared" si="73"/>
        <v>0</v>
      </c>
      <c r="V84" s="30" t="s">
        <v>77</v>
      </c>
      <c r="W84" s="7"/>
      <c r="X84" s="32"/>
      <c r="Y84" s="32"/>
      <c r="Z84" s="7">
        <f>SUMIFS(LOOKUP!$E$2:$E$797,LOOKUP!$A$2:$A$797,'Scoring sheet'!$C84,LOOKUP!$B$2:$B$797,'Scoring sheet'!W84,LOOKUP!$C$2:$C$797,'Scoring sheet'!X84,LOOKUP!$D$2:$D$797,'Scoring sheet'!Y84)</f>
        <v>0</v>
      </c>
      <c r="AA84" s="40">
        <f t="shared" si="98"/>
        <v>0</v>
      </c>
      <c r="AB84" s="40">
        <f t="shared" si="74"/>
        <v>0</v>
      </c>
      <c r="AC84" s="30" t="s">
        <v>77</v>
      </c>
      <c r="AD84" s="7"/>
      <c r="AE84" s="32"/>
      <c r="AF84" s="32"/>
      <c r="AG84" s="7">
        <f>SUMIFS(LOOKUP!$E$2:$E$797,LOOKUP!$A$2:$A$797,'Scoring sheet'!$C84,LOOKUP!$B$2:$B$797,'Scoring sheet'!AD84,LOOKUP!$C$2:$C$797,'Scoring sheet'!AE84,LOOKUP!$D$2:$D$797,'Scoring sheet'!AF84)</f>
        <v>0</v>
      </c>
      <c r="AH84" s="40">
        <f t="shared" si="99"/>
        <v>0</v>
      </c>
      <c r="AI84" s="40">
        <f t="shared" si="75"/>
        <v>0</v>
      </c>
      <c r="AJ84" s="30" t="s">
        <v>77</v>
      </c>
      <c r="AK84" s="7"/>
      <c r="AL84" s="32"/>
      <c r="AM84" s="32"/>
      <c r="AN84" s="7">
        <f>SUMIFS(LOOKUP!$E$2:$E$797,LOOKUP!$A$2:$A$797,'Scoring sheet'!$C84,LOOKUP!$B$2:$B$797,'Scoring sheet'!AK84,LOOKUP!$C$2:$C$797,'Scoring sheet'!AL84,LOOKUP!$D$2:$D$797,'Scoring sheet'!AM84)</f>
        <v>0</v>
      </c>
      <c r="AO84" s="40">
        <f t="shared" si="100"/>
        <v>0</v>
      </c>
      <c r="AP84" s="40">
        <f>IF(AI84&lt;AN84,(AN84+AI84)/2,AI84)</f>
        <v>0</v>
      </c>
      <c r="AQ84" s="30" t="s">
        <v>77</v>
      </c>
      <c r="AR84" s="7"/>
      <c r="AS84" s="32"/>
      <c r="AT84" s="32"/>
      <c r="AU84" s="7">
        <f>SUMIFS(LOOKUP!$E$2:$E$797,LOOKUP!$A$2:$A$797,'Scoring sheet'!$C84,LOOKUP!$B$2:$B$797,'Scoring sheet'!AR84,LOOKUP!$C$2:$C$797,'Scoring sheet'!AS84,LOOKUP!$D$2:$D$797,'Scoring sheet'!AT84)</f>
        <v>0</v>
      </c>
      <c r="AV84" s="40">
        <f t="shared" si="101"/>
        <v>0</v>
      </c>
      <c r="AW84" s="40">
        <f>IF(AP84&lt;AU84,(AU84+AP84)/2,AP84)</f>
        <v>0</v>
      </c>
      <c r="AX84" s="30" t="s">
        <v>77</v>
      </c>
      <c r="AY84" s="7"/>
      <c r="AZ84" s="32"/>
      <c r="BA84" s="32"/>
      <c r="BB84" s="7">
        <f>SUMIFS(LOOKUP!$E$2:$E$797,LOOKUP!$A$2:$A$797,'Scoring sheet'!$C84,LOOKUP!$B$2:$B$797,'Scoring sheet'!AY84,LOOKUP!$C$2:$C$797,'Scoring sheet'!AZ84,LOOKUP!$D$2:$D$797,'Scoring sheet'!BA84)</f>
        <v>0</v>
      </c>
      <c r="BC84" s="40">
        <f t="shared" si="102"/>
        <v>0</v>
      </c>
      <c r="BD84" s="40">
        <f>IF(AW84&lt;BB84,(BB84+AW84)/2,AW84)</f>
        <v>0</v>
      </c>
      <c r="BE84" s="30" t="s">
        <v>77</v>
      </c>
      <c r="BF84" s="7"/>
      <c r="BG84" s="32"/>
      <c r="BH84" s="32"/>
      <c r="BI84" s="7">
        <f>SUMIFS(LOOKUP!$E$2:$E$797,LOOKUP!$A$2:$A$797,'Scoring sheet'!$C84,LOOKUP!$B$2:$B$797,'Scoring sheet'!BF84,LOOKUP!$C$2:$C$797,'Scoring sheet'!BG84,LOOKUP!$D$2:$D$797,'Scoring sheet'!BH84)</f>
        <v>0</v>
      </c>
      <c r="BJ84" s="40">
        <f t="shared" si="103"/>
        <v>0</v>
      </c>
      <c r="BK84" s="40">
        <f>IF(BD84&lt;BI84,(BI84+BD84)/2,BD84)</f>
        <v>0</v>
      </c>
      <c r="BL84" s="30" t="s">
        <v>77</v>
      </c>
      <c r="BM84" s="7"/>
      <c r="BN84" s="32"/>
      <c r="BO84" s="32"/>
      <c r="BP84" s="7">
        <f>SUMIFS(LOOKUP!$E$2:$E$797,LOOKUP!$A$2:$A$797,'Scoring sheet'!$C84,LOOKUP!$B$2:$B$797,'Scoring sheet'!BM84,LOOKUP!$C$2:$C$797,'Scoring sheet'!BN84,LOOKUP!$D$2:$D$797,'Scoring sheet'!BO84)</f>
        <v>0</v>
      </c>
      <c r="BQ84" s="40">
        <f t="shared" si="104"/>
        <v>0</v>
      </c>
      <c r="BR84" s="40">
        <f>IF(BK84&lt;BP84,(BP84+BK84)/2,BK84)</f>
        <v>0</v>
      </c>
      <c r="BS84" s="30" t="s">
        <v>77</v>
      </c>
      <c r="BT84" s="7"/>
      <c r="BU84" s="32"/>
      <c r="BV84" s="32"/>
      <c r="BW84" s="7">
        <f>SUMIFS(LOOKUP!$E$2:$E$797,LOOKUP!$A$2:$A$797,'Scoring sheet'!$C84,LOOKUP!$B$2:$B$797,'Scoring sheet'!BT84,LOOKUP!$C$2:$C$797,'Scoring sheet'!BU84,LOOKUP!$D$2:$D$797,'Scoring sheet'!BV84)</f>
        <v>0</v>
      </c>
      <c r="BX84" s="40">
        <f t="shared" si="105"/>
        <v>0</v>
      </c>
      <c r="BY84" s="40">
        <f>IF(BR84&lt;BW84,(BW84+BR84)/2,BR84)</f>
        <v>0</v>
      </c>
      <c r="BZ84" s="30" t="s">
        <v>77</v>
      </c>
      <c r="CA84" s="7"/>
      <c r="CB84" s="32"/>
      <c r="CC84" s="32"/>
      <c r="CD84" s="7">
        <f>SUMIFS(LOOKUP!$E$2:$E$797,LOOKUP!$A$2:$A$797,'Scoring sheet'!$C84,LOOKUP!$B$2:$B$797,'Scoring sheet'!CA84,LOOKUP!$C$2:$C$797,'Scoring sheet'!CB84,LOOKUP!$D$2:$D$797,'Scoring sheet'!CC84)</f>
        <v>0</v>
      </c>
      <c r="CE84" s="40">
        <f t="shared" ref="CE84" si="156">IF(CD84=0,,CD84-(BY84-6))</f>
        <v>0</v>
      </c>
      <c r="CF84" s="40">
        <f>IF(BY84&lt;CD84,(CD84+BY84)/2,BY84)</f>
        <v>0</v>
      </c>
      <c r="CG84" s="30" t="s">
        <v>77</v>
      </c>
      <c r="CH84" s="7"/>
      <c r="CI84" s="32"/>
      <c r="CJ84" s="32"/>
      <c r="CK84" s="7">
        <f>SUMIFS(LOOKUP!$E$2:$E$797,LOOKUP!$A$2:$A$797,'Scoring sheet'!$C84,LOOKUP!$B$2:$B$797,'Scoring sheet'!CH84,LOOKUP!$C$2:$C$797,'Scoring sheet'!CI84,LOOKUP!$D$2:$D$797,'Scoring sheet'!CJ84)</f>
        <v>0</v>
      </c>
      <c r="CL84" s="40">
        <f t="shared" ref="CL84" si="157">IF(CK84=0,,CK84-(CF84-6))</f>
        <v>0</v>
      </c>
      <c r="CM84" s="40">
        <f>IF(CF84&lt;CK84,(CK84+CF84)/2,CF84)</f>
        <v>0</v>
      </c>
      <c r="CN84" s="30" t="s">
        <v>77</v>
      </c>
      <c r="CO84" s="7"/>
      <c r="CP84" s="32"/>
      <c r="CQ84" s="32"/>
      <c r="CR84" s="7">
        <f>SUMIFS(LOOKUP!$E$2:$E$797,LOOKUP!$A$2:$A$797,'Scoring sheet'!$C84,LOOKUP!$B$2:$B$797,'Scoring sheet'!CO84,LOOKUP!$C$2:$C$797,'Scoring sheet'!CP84,LOOKUP!$D$2:$D$797,'Scoring sheet'!CQ84)</f>
        <v>0</v>
      </c>
      <c r="CS84" s="40">
        <f t="shared" ref="CS84" si="158">IF(CR84=0,,CR84-(CM84-6))</f>
        <v>0</v>
      </c>
      <c r="CT84" s="40">
        <f>IF(CM84&lt;CR84,(CR84+CM84)/2,CM84)</f>
        <v>0</v>
      </c>
      <c r="CU84" s="30" t="s">
        <v>77</v>
      </c>
      <c r="CV84" s="7"/>
      <c r="CW84" s="32"/>
      <c r="CX84" s="32"/>
      <c r="CY84" s="7">
        <f>SUMIFS(LOOKUP!$E$2:$E$797,LOOKUP!$A$2:$A$797,'Scoring sheet'!$C84,LOOKUP!$B$2:$B$797,'Scoring sheet'!CV84,LOOKUP!$C$2:$C$797,'Scoring sheet'!CW84,LOOKUP!$D$2:$D$797,'Scoring sheet'!CX84)</f>
        <v>0</v>
      </c>
      <c r="CZ84" s="40">
        <f t="shared" ref="CZ84" si="159">IF(CY84=0,,CY84-(CT84-6))</f>
        <v>0</v>
      </c>
      <c r="DA84" s="40">
        <f>IF(CT84&lt;CY84,(CY84+CT84)/2,CT84)</f>
        <v>0</v>
      </c>
      <c r="DB84" s="30" t="s">
        <v>77</v>
      </c>
      <c r="DC84" s="7"/>
      <c r="DD84" s="32"/>
      <c r="DE84" s="32"/>
      <c r="DF84" s="7">
        <f>SUMIFS(LOOKUP!$E$2:$E$797,LOOKUP!$A$2:$A$797,'Scoring sheet'!$C84,LOOKUP!$B$2:$B$797,'Scoring sheet'!DC84,LOOKUP!$C$2:$C$797,'Scoring sheet'!DD84,LOOKUP!$D$2:$D$797,'Scoring sheet'!DE84)</f>
        <v>0</v>
      </c>
      <c r="DG84" s="40">
        <f t="shared" ref="DG84" si="160">IF(DF84=0,,DF84-(DA84-6))</f>
        <v>0</v>
      </c>
      <c r="DH84" s="3"/>
      <c r="DI84" s="3">
        <f t="shared" si="63"/>
        <v>0</v>
      </c>
      <c r="DJ84" s="3">
        <f t="shared" si="64"/>
        <v>0</v>
      </c>
      <c r="DK84" s="3">
        <f t="shared" si="65"/>
        <v>0</v>
      </c>
      <c r="DL84" s="3">
        <f t="shared" si="66"/>
        <v>0</v>
      </c>
      <c r="DM84" s="3">
        <f t="shared" si="67"/>
        <v>0</v>
      </c>
      <c r="DN84" s="3">
        <f t="shared" si="68"/>
        <v>0</v>
      </c>
      <c r="DO84" s="3">
        <f t="shared" si="69"/>
        <v>0</v>
      </c>
      <c r="DP84" s="3">
        <f t="shared" si="70"/>
        <v>0</v>
      </c>
      <c r="DQ84" s="3">
        <f t="shared" si="71"/>
        <v>0</v>
      </c>
      <c r="DR84" s="3">
        <f t="shared" si="150"/>
        <v>0</v>
      </c>
      <c r="DS84" s="3">
        <f t="shared" si="151"/>
        <v>0</v>
      </c>
      <c r="DT84" s="3">
        <f t="shared" si="152"/>
        <v>0</v>
      </c>
      <c r="DU84" s="3">
        <f t="shared" si="153"/>
        <v>0</v>
      </c>
      <c r="DV84" s="3">
        <f t="shared" si="154"/>
        <v>0</v>
      </c>
      <c r="DW84" s="3">
        <f t="shared" si="155"/>
        <v>0</v>
      </c>
      <c r="DX84" s="3"/>
      <c r="DY84" s="3">
        <f>SUM(LARGE(DI84:DR84,{1,2,3}))</f>
        <v>0</v>
      </c>
      <c r="DZ84" s="3">
        <f>SUM(LARGE(DI84:DR84,{1,2}))</f>
        <v>0</v>
      </c>
      <c r="EA84" s="3">
        <f>SUM(LARGE(DI84:DR84,{1}))</f>
        <v>0</v>
      </c>
      <c r="EB84" s="3">
        <f t="shared" si="106"/>
        <v>0</v>
      </c>
      <c r="EC84" s="3">
        <f t="shared" ref="EC84" si="161">EA84</f>
        <v>0</v>
      </c>
      <c r="ED84" s="3">
        <f t="shared" si="107"/>
        <v>0</v>
      </c>
      <c r="EE84" s="3">
        <f>SUMIFS(LOOKUP!$G$2:$G$797,LOOKUP!$A$2:$A$797,'Scoring sheet'!$C84,LOOKUP!$E$2:$E$797,'Scoring sheet'!ED84)</f>
        <v>0</v>
      </c>
      <c r="EF84" s="3">
        <f>SUMIFS(LOOKUP!$B$2:$B$797,LOOKUP!$A$2:$A$797,'Scoring sheet'!$C84,LOOKUP!$E$2:$E$797,'Scoring sheet'!ED84)</f>
        <v>0</v>
      </c>
      <c r="EG84" s="3">
        <f>SUMIFS(LOOKUP!$C$2:$C$797,LOOKUP!$A$2:$A$797,'Scoring sheet'!$C84,LOOKUP!$E$2:$E$797,'Scoring sheet'!ED84)</f>
        <v>0</v>
      </c>
      <c r="EH84" s="3">
        <f>SUMIFS(LOOKUP!$F$2:$F$797,LOOKUP!$A$2:$A$797,'Scoring sheet'!$C84,LOOKUP!$E$2:$E$797,'Scoring sheet'!ED84)</f>
        <v>0</v>
      </c>
      <c r="EI84" s="3" t="e">
        <f>VLOOKUP(EH84,'Scoring points detail'!$H$222:$I$229,2,FALSE)</f>
        <v>#N/A</v>
      </c>
      <c r="EJ84" s="3"/>
      <c r="EK84" s="3">
        <f>MAX(AU84,AN84,AG84,Z84,S84,L84)-G84</f>
        <v>0</v>
      </c>
    </row>
  </sheetData>
  <mergeCells count="17">
    <mergeCell ref="CV3:CY3"/>
    <mergeCell ref="DC3:DF3"/>
    <mergeCell ref="BM3:BP3"/>
    <mergeCell ref="BT3:BW3"/>
    <mergeCell ref="CA3:CD3"/>
    <mergeCell ref="CH3:CK3"/>
    <mergeCell ref="CO3:CR3"/>
    <mergeCell ref="AY3:BB3"/>
    <mergeCell ref="BF3:BI3"/>
    <mergeCell ref="AR3:AU3"/>
    <mergeCell ref="AD3:AG3"/>
    <mergeCell ref="AK3:AN3"/>
    <mergeCell ref="I2:J2"/>
    <mergeCell ref="I3:L3"/>
    <mergeCell ref="D3:G3"/>
    <mergeCell ref="P3:S3"/>
    <mergeCell ref="W3:Z3"/>
  </mergeCells>
  <dataValidations count="1">
    <dataValidation type="list" allowBlank="1" showInputMessage="1" showErrorMessage="1" sqref="D30" xr:uid="{9543D252-ECF2-433F-8E25-2A03BA77F1A5}">
      <formula1>$B$245:$B$248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F863C23-D827-41B2-80C9-4EB619D8B9D1}">
          <x14:formula1>
            <xm:f>'Scoring points detail'!$F$222:$F$232</xm:f>
          </x14:formula1>
          <xm:sqref>J5:J53 BN5:BN58 BU5:BU58 AZ5:AZ58 BG5:BG58 CB5:CB58 CI5:CI58 CP5:CP58 CW5:CW58 DD5:DD58 E5:E84 AS5:AS84 AL5:AL84 AE5:AE84 X5:X84 Q5:Q84</xm:sqref>
        </x14:dataValidation>
        <x14:dataValidation type="list" allowBlank="1" showInputMessage="1" showErrorMessage="1" xr:uid="{6F3E6438-7B2F-4078-A0E9-B001DEABB708}">
          <x14:formula1>
            <xm:f>'Scoring points detail'!$E$222:$E$232</xm:f>
          </x14:formula1>
          <xm:sqref>BV5:BV83 BU84:BV84 AZ59:AZ84 BG59:BG84 BN59:BN84 J54:J84 BH5:BH84 K5:K84 BO5:BO84 BA5:BA84 CB59:CB84 CC5:CC84 CI59:CI84 CJ5:CJ84 CP59:CP84 CQ5:CQ84 CW59:CW84 CX5:CX84 DD59:DD84 DE5:DE84 BU59:BU83</xm:sqref>
        </x14:dataValidation>
        <x14:dataValidation type="list" allowBlank="1" showInputMessage="1" showErrorMessage="1" xr:uid="{63A70BDA-11FA-40E8-B194-C6F03EDD4B14}">
          <x14:formula1>
            <xm:f>'Scoring points detail'!$A$222:$A$235</xm:f>
          </x14:formula1>
          <xm:sqref>B5:B84</xm:sqref>
        </x14:dataValidation>
        <x14:dataValidation type="list" allowBlank="1" showInputMessage="1" showErrorMessage="1" xr:uid="{F2AA1D6E-1927-49F6-A059-82D65F72FD89}">
          <x14:formula1>
            <xm:f>'Scoring points detail'!$C$222:$C$233</xm:f>
          </x14:formula1>
          <xm:sqref>D5:D84 I5:I84 P5:P84 W5:W84 AD5:AD84 AK5:AK84 AR5:AR84 AY5:AY84 BT5:BT84 BM5:BM84 BF5:BF84 CA5:CA84 CH5:CH84 CO5:CO84 CV5:CV84 DC5:DC84</xm:sqref>
        </x14:dataValidation>
        <x14:dataValidation type="list" allowBlank="1" showInputMessage="1" showErrorMessage="1" xr:uid="{C5E15EA1-AB19-4B51-B6AB-9FB307736732}">
          <x14:formula1>
            <xm:f>'Scoring points detail'!$D$222:$D$223</xm:f>
          </x14:formula1>
          <xm:sqref>H5:H84 O5:O85 V5:V84 AC5:AC84 BS5:BS84 AQ5:AQ84 AJ5:AJ84 BE5:BE84 BL5:BL84 AX5:AX84 BZ5:BZ84 CG5:CG84 CN5:CN84 CU5:CU84 DB5:DB84</xm:sqref>
        </x14:dataValidation>
        <x14:dataValidation type="list" allowBlank="1" showInputMessage="1" showErrorMessage="1" xr:uid="{902A4D9C-46EA-43CD-B8BD-02A3514919BF}">
          <x14:formula1>
            <xm:f>'Scoring points detail'!$B$222:$B$225</xm:f>
          </x14:formula1>
          <xm:sqref>C5:C84</xm:sqref>
        </x14:dataValidation>
        <x14:dataValidation type="list" allowBlank="1" showInputMessage="1" showErrorMessage="1" xr:uid="{E2F816FE-6B45-4691-A43F-15C79D87C743}">
          <x14:formula1>
            <xm:f>'Scoring points detail'!$E$222:$E$229</xm:f>
          </x14:formula1>
          <xm:sqref>F5:F84 AT5:AT84 AM5:AM84 AF5:AF84 Y5:Y84 R5:R85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3E1A-5238-4AEB-8EB6-A09595579A22}">
  <dimension ref="A2:G56"/>
  <sheetViews>
    <sheetView showGridLines="0" workbookViewId="0">
      <selection activeCell="P8" sqref="P8"/>
    </sheetView>
  </sheetViews>
  <sheetFormatPr defaultRowHeight="15" x14ac:dyDescent="0.25"/>
  <cols>
    <col min="1" max="1" width="19.28515625" bestFit="1" customWidth="1"/>
    <col min="2" max="2" width="10.7109375" bestFit="1" customWidth="1"/>
    <col min="3" max="3" width="4.7109375" style="43" bestFit="1" customWidth="1"/>
    <col min="4" max="4" width="6.7109375" bestFit="1" customWidth="1"/>
    <col min="5" max="6" width="6.28515625" bestFit="1" customWidth="1"/>
    <col min="7" max="7" width="7.7109375" customWidth="1"/>
    <col min="8" max="8" width="6.85546875" bestFit="1" customWidth="1"/>
    <col min="9" max="9" width="6.42578125" customWidth="1"/>
    <col min="10" max="10" width="10.7109375" bestFit="1" customWidth="1"/>
    <col min="11" max="11" width="8.7109375" bestFit="1" customWidth="1"/>
    <col min="12" max="12" width="7.7109375" bestFit="1" customWidth="1"/>
    <col min="13" max="13" width="5.5703125" bestFit="1" customWidth="1"/>
    <col min="14" max="14" width="8.28515625" bestFit="1" customWidth="1"/>
    <col min="15" max="15" width="6.85546875" bestFit="1" customWidth="1"/>
    <col min="16" max="16" width="9.7109375" bestFit="1" customWidth="1"/>
    <col min="17" max="17" width="10.7109375" bestFit="1" customWidth="1"/>
    <col min="18" max="18" width="8.7109375" bestFit="1" customWidth="1"/>
    <col min="19" max="19" width="7.7109375" bestFit="1" customWidth="1"/>
    <col min="20" max="20" width="5.5703125" bestFit="1" customWidth="1"/>
    <col min="21" max="21" width="8.28515625" bestFit="1" customWidth="1"/>
    <col min="22" max="22" width="6.85546875" bestFit="1" customWidth="1"/>
    <col min="23" max="23" width="12" bestFit="1" customWidth="1"/>
    <col min="24" max="24" width="10.7109375" bestFit="1" customWidth="1"/>
    <col min="25" max="25" width="8.7109375" bestFit="1" customWidth="1"/>
    <col min="26" max="26" width="7.7109375" bestFit="1" customWidth="1"/>
    <col min="27" max="27" width="5.7109375" bestFit="1" customWidth="1"/>
    <col min="28" max="28" width="8.28515625" bestFit="1" customWidth="1"/>
    <col min="29" max="29" width="6.85546875" bestFit="1" customWidth="1"/>
  </cols>
  <sheetData>
    <row r="2" spans="1:7" ht="75" x14ac:dyDescent="0.25">
      <c r="A2" s="44" t="s">
        <v>78</v>
      </c>
      <c r="B2" s="44" t="s">
        <v>20</v>
      </c>
      <c r="C2" s="46" t="s">
        <v>170</v>
      </c>
      <c r="D2" s="45" t="s">
        <v>173</v>
      </c>
      <c r="E2" s="45" t="s">
        <v>172</v>
      </c>
      <c r="F2" s="45" t="s">
        <v>171</v>
      </c>
      <c r="G2" s="41" t="s">
        <v>174</v>
      </c>
    </row>
    <row r="3" spans="1:7" x14ac:dyDescent="0.25">
      <c r="A3" s="27" t="s">
        <v>111</v>
      </c>
      <c r="B3" s="27" t="s">
        <v>132</v>
      </c>
      <c r="C3" s="48">
        <v>15.5</v>
      </c>
      <c r="D3" s="47">
        <v>2.5</v>
      </c>
      <c r="E3" s="47">
        <v>58</v>
      </c>
      <c r="F3" s="47">
        <v>11.25</v>
      </c>
      <c r="G3" s="47">
        <v>1</v>
      </c>
    </row>
    <row r="4" spans="1:7" x14ac:dyDescent="0.25">
      <c r="A4" s="27" t="s">
        <v>68</v>
      </c>
      <c r="B4" s="27" t="s">
        <v>22</v>
      </c>
      <c r="C4" s="48">
        <v>21</v>
      </c>
      <c r="D4" s="47">
        <v>3</v>
      </c>
      <c r="E4" s="47">
        <v>55</v>
      </c>
      <c r="F4" s="47">
        <v>11.25</v>
      </c>
      <c r="G4" s="47">
        <v>2</v>
      </c>
    </row>
    <row r="5" spans="1:7" x14ac:dyDescent="0.25">
      <c r="A5" s="27" t="s">
        <v>150</v>
      </c>
      <c r="B5" s="27" t="s">
        <v>132</v>
      </c>
      <c r="C5" s="48">
        <v>21</v>
      </c>
      <c r="D5" s="47">
        <v>3</v>
      </c>
      <c r="E5" s="47">
        <v>55</v>
      </c>
      <c r="F5" s="47">
        <v>11.25</v>
      </c>
      <c r="G5" s="47">
        <v>2</v>
      </c>
    </row>
    <row r="6" spans="1:7" x14ac:dyDescent="0.25">
      <c r="A6" s="27" t="s">
        <v>53</v>
      </c>
      <c r="B6" s="27" t="s">
        <v>22</v>
      </c>
      <c r="C6" s="48">
        <v>23</v>
      </c>
      <c r="D6" s="47">
        <v>1</v>
      </c>
      <c r="E6" s="47">
        <v>58</v>
      </c>
      <c r="F6" s="47">
        <v>12</v>
      </c>
      <c r="G6" s="47">
        <v>4</v>
      </c>
    </row>
    <row r="7" spans="1:7" x14ac:dyDescent="0.25">
      <c r="A7" s="27" t="s">
        <v>54</v>
      </c>
      <c r="B7" s="27" t="s">
        <v>23</v>
      </c>
      <c r="C7" s="48">
        <v>25</v>
      </c>
      <c r="D7" s="47">
        <v>5</v>
      </c>
      <c r="E7" s="47">
        <v>55</v>
      </c>
      <c r="F7" s="47">
        <v>12</v>
      </c>
      <c r="G7" s="47">
        <v>5</v>
      </c>
    </row>
    <row r="8" spans="1:7" x14ac:dyDescent="0.25">
      <c r="A8" s="27" t="s">
        <v>58</v>
      </c>
      <c r="B8" s="27" t="s">
        <v>25</v>
      </c>
      <c r="C8" s="48">
        <v>26</v>
      </c>
      <c r="D8" s="47">
        <v>4</v>
      </c>
      <c r="E8" s="47">
        <v>55</v>
      </c>
      <c r="F8" s="47">
        <v>12</v>
      </c>
      <c r="G8" s="47">
        <v>6</v>
      </c>
    </row>
    <row r="9" spans="1:7" x14ac:dyDescent="0.25">
      <c r="A9" s="27" t="s">
        <v>152</v>
      </c>
      <c r="B9" s="27" t="s">
        <v>132</v>
      </c>
      <c r="C9" s="48">
        <v>28</v>
      </c>
      <c r="D9" s="47">
        <v>2</v>
      </c>
      <c r="E9" s="47">
        <v>55</v>
      </c>
      <c r="F9" s="47">
        <v>12</v>
      </c>
      <c r="G9" s="47">
        <v>7</v>
      </c>
    </row>
    <row r="10" spans="1:7" x14ac:dyDescent="0.25">
      <c r="A10" s="27" t="s">
        <v>57</v>
      </c>
      <c r="B10" s="27" t="s">
        <v>24</v>
      </c>
      <c r="C10" s="48">
        <v>28.5</v>
      </c>
      <c r="D10" s="47">
        <v>1.5</v>
      </c>
      <c r="E10" s="47">
        <v>58</v>
      </c>
      <c r="F10" s="47">
        <v>13</v>
      </c>
      <c r="G10" s="47">
        <v>8</v>
      </c>
    </row>
    <row r="11" spans="1:7" x14ac:dyDescent="0.25">
      <c r="A11" s="27" t="s">
        <v>106</v>
      </c>
      <c r="B11" s="27" t="s">
        <v>25</v>
      </c>
      <c r="C11" s="48">
        <v>28.5</v>
      </c>
      <c r="D11" s="47">
        <v>1.5</v>
      </c>
      <c r="E11" s="47">
        <v>55</v>
      </c>
      <c r="F11" s="47">
        <v>12</v>
      </c>
      <c r="G11" s="47">
        <v>8</v>
      </c>
    </row>
    <row r="12" spans="1:7" x14ac:dyDescent="0.25">
      <c r="A12" s="27" t="s">
        <v>91</v>
      </c>
      <c r="B12" s="27" t="s">
        <v>21</v>
      </c>
      <c r="C12" s="48">
        <v>31</v>
      </c>
      <c r="D12" s="47">
        <v>5</v>
      </c>
      <c r="E12" s="47">
        <v>58</v>
      </c>
      <c r="F12" s="47">
        <v>14</v>
      </c>
      <c r="G12" s="47">
        <v>10</v>
      </c>
    </row>
    <row r="13" spans="1:7" x14ac:dyDescent="0.25">
      <c r="A13" s="27" t="s">
        <v>55</v>
      </c>
      <c r="B13" s="27" t="s">
        <v>23</v>
      </c>
      <c r="C13" s="48">
        <v>31</v>
      </c>
      <c r="D13" s="47">
        <v>5</v>
      </c>
      <c r="E13" s="47">
        <v>55</v>
      </c>
      <c r="F13" s="47">
        <v>13</v>
      </c>
      <c r="G13" s="47">
        <v>10</v>
      </c>
    </row>
    <row r="14" spans="1:7" x14ac:dyDescent="0.25">
      <c r="A14" s="27" t="s">
        <v>73</v>
      </c>
      <c r="B14" s="27" t="s">
        <v>25</v>
      </c>
      <c r="C14" s="48">
        <v>31.5</v>
      </c>
      <c r="D14" s="47">
        <v>4.5</v>
      </c>
      <c r="E14" s="47">
        <v>55</v>
      </c>
      <c r="F14" s="47">
        <v>13</v>
      </c>
      <c r="G14" s="47">
        <v>12</v>
      </c>
    </row>
    <row r="15" spans="1:7" x14ac:dyDescent="0.25">
      <c r="A15" s="27" t="s">
        <v>56</v>
      </c>
      <c r="B15" s="27" t="s">
        <v>21</v>
      </c>
      <c r="C15" s="48">
        <v>32</v>
      </c>
      <c r="D15" s="47">
        <v>4</v>
      </c>
      <c r="E15" s="47">
        <v>58</v>
      </c>
      <c r="F15" s="47">
        <v>14</v>
      </c>
      <c r="G15" s="47">
        <v>12</v>
      </c>
    </row>
    <row r="16" spans="1:7" x14ac:dyDescent="0.25">
      <c r="A16" s="27" t="s">
        <v>66</v>
      </c>
      <c r="B16" s="27" t="s">
        <v>23</v>
      </c>
      <c r="C16" s="48">
        <v>32</v>
      </c>
      <c r="D16" s="47">
        <v>4</v>
      </c>
      <c r="E16" s="47">
        <v>55</v>
      </c>
      <c r="F16" s="47">
        <v>13</v>
      </c>
      <c r="G16" s="47">
        <v>12</v>
      </c>
    </row>
    <row r="17" spans="1:7" x14ac:dyDescent="0.25">
      <c r="A17" s="27" t="s">
        <v>71</v>
      </c>
      <c r="B17" s="27" t="s">
        <v>25</v>
      </c>
      <c r="C17" s="48">
        <v>32.5</v>
      </c>
      <c r="D17" s="47">
        <v>3.5</v>
      </c>
      <c r="E17" s="47">
        <v>58</v>
      </c>
      <c r="F17" s="47">
        <v>14</v>
      </c>
      <c r="G17" s="47">
        <v>15</v>
      </c>
    </row>
    <row r="18" spans="1:7" x14ac:dyDescent="0.25">
      <c r="A18" s="27" t="s">
        <v>74</v>
      </c>
      <c r="B18" s="27" t="s">
        <v>25</v>
      </c>
      <c r="C18" s="48">
        <v>33</v>
      </c>
      <c r="D18" s="47">
        <v>3</v>
      </c>
      <c r="E18" s="47">
        <v>55</v>
      </c>
      <c r="F18" s="47">
        <v>13</v>
      </c>
      <c r="G18" s="47">
        <v>15</v>
      </c>
    </row>
    <row r="19" spans="1:7" x14ac:dyDescent="0.25">
      <c r="A19" s="27" t="s">
        <v>89</v>
      </c>
      <c r="B19" s="27" t="s">
        <v>21</v>
      </c>
      <c r="C19" s="48">
        <v>35</v>
      </c>
      <c r="D19" s="47">
        <v>1</v>
      </c>
      <c r="E19" s="47">
        <v>55</v>
      </c>
      <c r="F19" s="47">
        <v>13</v>
      </c>
      <c r="G19" s="47">
        <v>17</v>
      </c>
    </row>
    <row r="20" spans="1:7" x14ac:dyDescent="0.25">
      <c r="A20" s="27" t="s">
        <v>92</v>
      </c>
      <c r="B20" s="27" t="s">
        <v>22</v>
      </c>
      <c r="C20" s="48">
        <v>35</v>
      </c>
      <c r="D20" s="47">
        <v>1</v>
      </c>
      <c r="E20" s="47">
        <v>55</v>
      </c>
      <c r="F20" s="47">
        <v>13</v>
      </c>
      <c r="G20" s="47">
        <v>17</v>
      </c>
    </row>
    <row r="21" spans="1:7" x14ac:dyDescent="0.25">
      <c r="A21" s="27" t="s">
        <v>85</v>
      </c>
      <c r="B21" s="27" t="s">
        <v>22</v>
      </c>
      <c r="C21" s="48">
        <v>35</v>
      </c>
      <c r="D21" s="47">
        <v>1</v>
      </c>
      <c r="E21" s="47">
        <v>55</v>
      </c>
      <c r="F21" s="47">
        <v>13</v>
      </c>
      <c r="G21" s="47">
        <v>17</v>
      </c>
    </row>
    <row r="22" spans="1:7" x14ac:dyDescent="0.25">
      <c r="A22" s="27" t="s">
        <v>151</v>
      </c>
      <c r="B22" s="27" t="s">
        <v>132</v>
      </c>
      <c r="C22" s="48">
        <v>35</v>
      </c>
      <c r="D22" s="47">
        <v>1</v>
      </c>
      <c r="E22" s="47">
        <v>52</v>
      </c>
      <c r="F22" s="47">
        <v>12</v>
      </c>
      <c r="G22" s="47">
        <v>17</v>
      </c>
    </row>
    <row r="23" spans="1:7" x14ac:dyDescent="0.25">
      <c r="A23" s="27" t="s">
        <v>64</v>
      </c>
      <c r="B23" s="27" t="s">
        <v>24</v>
      </c>
      <c r="C23" s="48">
        <v>37</v>
      </c>
      <c r="D23" s="47">
        <v>5</v>
      </c>
      <c r="E23" s="47">
        <v>58</v>
      </c>
      <c r="F23" s="47">
        <v>16</v>
      </c>
      <c r="G23" s="47">
        <v>21</v>
      </c>
    </row>
    <row r="24" spans="1:7" x14ac:dyDescent="0.25">
      <c r="A24" s="27" t="s">
        <v>154</v>
      </c>
      <c r="B24" s="27" t="s">
        <v>132</v>
      </c>
      <c r="C24" s="48">
        <v>37.5</v>
      </c>
      <c r="D24" s="47">
        <v>4.5</v>
      </c>
      <c r="E24" s="47">
        <v>55</v>
      </c>
      <c r="F24" s="47">
        <v>14</v>
      </c>
      <c r="G24" s="47">
        <v>22</v>
      </c>
    </row>
    <row r="25" spans="1:7" x14ac:dyDescent="0.25">
      <c r="A25" s="27" t="s">
        <v>69</v>
      </c>
      <c r="B25" s="27" t="s">
        <v>22</v>
      </c>
      <c r="C25" s="48">
        <v>37.5</v>
      </c>
      <c r="D25" s="47">
        <v>4.5</v>
      </c>
      <c r="E25" s="47">
        <v>55</v>
      </c>
      <c r="F25" s="47">
        <v>14</v>
      </c>
      <c r="G25" s="47">
        <v>22</v>
      </c>
    </row>
    <row r="26" spans="1:7" x14ac:dyDescent="0.25">
      <c r="A26" s="27" t="s">
        <v>103</v>
      </c>
      <c r="B26" s="27" t="s">
        <v>24</v>
      </c>
      <c r="C26" s="48">
        <v>38</v>
      </c>
      <c r="D26" s="47">
        <v>4</v>
      </c>
      <c r="E26" s="47">
        <v>55</v>
      </c>
      <c r="F26" s="47">
        <v>14</v>
      </c>
      <c r="G26" s="47">
        <v>22</v>
      </c>
    </row>
    <row r="27" spans="1:7" x14ac:dyDescent="0.25">
      <c r="A27" s="27" t="s">
        <v>67</v>
      </c>
      <c r="B27" s="27" t="s">
        <v>22</v>
      </c>
      <c r="C27" s="48">
        <v>39</v>
      </c>
      <c r="D27" s="47">
        <v>3</v>
      </c>
      <c r="E27" s="47">
        <v>55</v>
      </c>
      <c r="F27" s="47">
        <v>14</v>
      </c>
      <c r="G27" s="47">
        <v>25</v>
      </c>
    </row>
    <row r="28" spans="1:7" x14ac:dyDescent="0.25">
      <c r="A28" s="27" t="s">
        <v>63</v>
      </c>
      <c r="B28" s="27" t="s">
        <v>24</v>
      </c>
      <c r="C28" s="48">
        <v>39</v>
      </c>
      <c r="D28" s="47">
        <v>3</v>
      </c>
      <c r="E28" s="47">
        <v>55</v>
      </c>
      <c r="F28" s="47">
        <v>14</v>
      </c>
      <c r="G28" s="47">
        <v>25</v>
      </c>
    </row>
    <row r="29" spans="1:7" x14ac:dyDescent="0.25">
      <c r="A29" s="27" t="s">
        <v>94</v>
      </c>
      <c r="B29" s="27" t="s">
        <v>24</v>
      </c>
      <c r="C29" s="48">
        <v>39.5</v>
      </c>
      <c r="D29" s="47">
        <v>2.5</v>
      </c>
      <c r="E29" s="47">
        <v>55</v>
      </c>
      <c r="F29" s="47">
        <v>14</v>
      </c>
      <c r="G29" s="47">
        <v>27</v>
      </c>
    </row>
    <row r="30" spans="1:7" x14ac:dyDescent="0.25">
      <c r="A30" s="27" t="s">
        <v>155</v>
      </c>
      <c r="B30" s="27" t="s">
        <v>132</v>
      </c>
      <c r="C30" s="48">
        <v>40</v>
      </c>
      <c r="D30" s="47">
        <v>2</v>
      </c>
      <c r="E30" s="47">
        <v>58</v>
      </c>
      <c r="F30" s="47">
        <v>16</v>
      </c>
      <c r="G30" s="47">
        <v>27</v>
      </c>
    </row>
    <row r="31" spans="1:7" x14ac:dyDescent="0.25">
      <c r="A31" s="27" t="s">
        <v>93</v>
      </c>
      <c r="B31" s="27" t="s">
        <v>23</v>
      </c>
      <c r="C31" s="48">
        <v>41</v>
      </c>
      <c r="D31" s="47">
        <v>1</v>
      </c>
      <c r="E31" s="47">
        <v>55</v>
      </c>
      <c r="F31" s="47">
        <v>14</v>
      </c>
      <c r="G31" s="47">
        <v>29</v>
      </c>
    </row>
    <row r="32" spans="1:7" x14ac:dyDescent="0.25">
      <c r="A32" s="27" t="s">
        <v>108</v>
      </c>
      <c r="B32" s="27" t="s">
        <v>25</v>
      </c>
      <c r="C32" s="48">
        <v>42.5</v>
      </c>
      <c r="D32" s="47">
        <v>5.5</v>
      </c>
      <c r="E32" s="47">
        <v>55</v>
      </c>
      <c r="F32" s="47">
        <v>16</v>
      </c>
      <c r="G32" s="47">
        <v>30</v>
      </c>
    </row>
    <row r="33" spans="1:7" x14ac:dyDescent="0.25">
      <c r="A33" s="27" t="s">
        <v>156</v>
      </c>
      <c r="B33" s="27" t="s">
        <v>132</v>
      </c>
      <c r="C33" s="48">
        <v>43.5</v>
      </c>
      <c r="D33" s="47">
        <v>4.5</v>
      </c>
      <c r="E33" s="47">
        <v>55</v>
      </c>
      <c r="F33" s="47">
        <v>16</v>
      </c>
      <c r="G33" s="47">
        <v>31</v>
      </c>
    </row>
    <row r="34" spans="1:7" x14ac:dyDescent="0.25">
      <c r="A34" s="27" t="s">
        <v>52</v>
      </c>
      <c r="B34" s="27" t="s">
        <v>22</v>
      </c>
      <c r="C34" s="48">
        <v>44</v>
      </c>
      <c r="D34" s="47">
        <v>4</v>
      </c>
      <c r="E34" s="47">
        <v>55</v>
      </c>
      <c r="F34" s="47">
        <v>16</v>
      </c>
      <c r="G34" s="47">
        <v>31</v>
      </c>
    </row>
    <row r="35" spans="1:7" x14ac:dyDescent="0.25">
      <c r="A35" s="27" t="s">
        <v>59</v>
      </c>
      <c r="B35" s="27" t="s">
        <v>25</v>
      </c>
      <c r="C35" s="48">
        <v>46</v>
      </c>
      <c r="D35" s="47">
        <v>2</v>
      </c>
      <c r="E35" s="47">
        <v>55</v>
      </c>
      <c r="F35" s="47">
        <v>16</v>
      </c>
      <c r="G35" s="47">
        <v>33</v>
      </c>
    </row>
    <row r="36" spans="1:7" x14ac:dyDescent="0.25">
      <c r="A36" s="27" t="s">
        <v>61</v>
      </c>
      <c r="B36" s="27" t="s">
        <v>24</v>
      </c>
      <c r="C36" s="48">
        <v>47</v>
      </c>
      <c r="D36" s="47">
        <v>1</v>
      </c>
      <c r="E36" s="47">
        <v>52</v>
      </c>
      <c r="F36" s="47">
        <v>14</v>
      </c>
      <c r="G36" s="47">
        <v>34</v>
      </c>
    </row>
    <row r="37" spans="1:7" x14ac:dyDescent="0.25">
      <c r="A37" s="27" t="s">
        <v>153</v>
      </c>
      <c r="B37" s="27" t="s">
        <v>132</v>
      </c>
      <c r="C37" s="48">
        <v>49</v>
      </c>
      <c r="D37" s="47">
        <v>5</v>
      </c>
      <c r="E37" s="47">
        <v>52</v>
      </c>
      <c r="F37" s="47">
        <v>16</v>
      </c>
      <c r="G37" s="47">
        <v>35</v>
      </c>
    </row>
    <row r="38" spans="1:7" x14ac:dyDescent="0.25">
      <c r="A38" s="27" t="s">
        <v>72</v>
      </c>
      <c r="B38" s="27" t="s">
        <v>25</v>
      </c>
      <c r="C38" s="48">
        <v>50.5</v>
      </c>
      <c r="D38" s="47">
        <v>3.5</v>
      </c>
      <c r="E38" s="47">
        <v>55</v>
      </c>
      <c r="F38" s="47">
        <v>18</v>
      </c>
      <c r="G38" s="47">
        <v>36</v>
      </c>
    </row>
    <row r="39" spans="1:7" x14ac:dyDescent="0.25">
      <c r="A39" s="27" t="s">
        <v>102</v>
      </c>
      <c r="B39" s="27" t="s">
        <v>22</v>
      </c>
      <c r="C39" s="48">
        <v>51</v>
      </c>
      <c r="D39" s="47">
        <v>3</v>
      </c>
      <c r="E39" s="47">
        <v>55</v>
      </c>
      <c r="F39" s="47">
        <v>18</v>
      </c>
      <c r="G39" s="47">
        <v>36</v>
      </c>
    </row>
    <row r="40" spans="1:7" x14ac:dyDescent="0.25">
      <c r="A40" s="27" t="s">
        <v>87</v>
      </c>
      <c r="B40" s="27" t="s">
        <v>21</v>
      </c>
      <c r="C40" s="48">
        <v>52</v>
      </c>
      <c r="D40" s="47">
        <v>2</v>
      </c>
      <c r="E40" s="47">
        <v>55</v>
      </c>
      <c r="F40" s="47">
        <v>18</v>
      </c>
      <c r="G40" s="47">
        <v>38</v>
      </c>
    </row>
    <row r="41" spans="1:7" x14ac:dyDescent="0.25">
      <c r="A41" s="27" t="s">
        <v>84</v>
      </c>
      <c r="B41" s="27" t="s">
        <v>22</v>
      </c>
      <c r="C41" s="48">
        <v>55</v>
      </c>
      <c r="D41" s="47">
        <v>5</v>
      </c>
      <c r="E41" s="47">
        <v>52</v>
      </c>
      <c r="F41" s="47">
        <v>18</v>
      </c>
      <c r="G41" s="47">
        <v>39</v>
      </c>
    </row>
    <row r="42" spans="1:7" x14ac:dyDescent="0.25">
      <c r="A42" s="27" t="s">
        <v>60</v>
      </c>
      <c r="B42" s="27" t="s">
        <v>25</v>
      </c>
      <c r="C42" s="48">
        <v>55</v>
      </c>
      <c r="D42" s="47">
        <v>5</v>
      </c>
      <c r="E42" s="47">
        <v>52</v>
      </c>
      <c r="F42" s="47">
        <v>18</v>
      </c>
      <c r="G42" s="47">
        <v>39</v>
      </c>
    </row>
    <row r="43" spans="1:7" x14ac:dyDescent="0.25">
      <c r="A43" s="27" t="s">
        <v>101</v>
      </c>
      <c r="B43" s="27" t="s">
        <v>23</v>
      </c>
      <c r="C43" s="48">
        <v>57</v>
      </c>
      <c r="D43" s="47">
        <v>3</v>
      </c>
      <c r="E43" s="47">
        <v>52</v>
      </c>
      <c r="F43" s="47">
        <v>18</v>
      </c>
      <c r="G43" s="47">
        <v>41</v>
      </c>
    </row>
    <row r="44" spans="1:7" x14ac:dyDescent="0.25">
      <c r="A44" s="27" t="s">
        <v>90</v>
      </c>
      <c r="B44" s="27" t="s">
        <v>21</v>
      </c>
      <c r="C44" s="48">
        <v>57</v>
      </c>
      <c r="D44" s="47">
        <v>3</v>
      </c>
      <c r="E44" s="47">
        <v>52</v>
      </c>
      <c r="F44" s="47">
        <v>18</v>
      </c>
      <c r="G44" s="47">
        <v>41</v>
      </c>
    </row>
    <row r="45" spans="1:7" x14ac:dyDescent="0.25">
      <c r="A45" s="27" t="s">
        <v>86</v>
      </c>
      <c r="B45" s="27" t="s">
        <v>22</v>
      </c>
      <c r="C45" s="48">
        <v>57.5</v>
      </c>
      <c r="D45" s="47">
        <v>2.5</v>
      </c>
      <c r="E45" s="47">
        <v>52</v>
      </c>
      <c r="F45" s="47">
        <v>18</v>
      </c>
      <c r="G45" s="47">
        <v>43</v>
      </c>
    </row>
    <row r="46" spans="1:7" x14ac:dyDescent="0.25">
      <c r="A46" s="27" t="s">
        <v>112</v>
      </c>
      <c r="B46" s="27" t="s">
        <v>24</v>
      </c>
      <c r="C46" s="48">
        <v>58</v>
      </c>
      <c r="D46" s="47">
        <v>2</v>
      </c>
      <c r="E46" s="47">
        <v>52</v>
      </c>
      <c r="F46" s="47">
        <v>18</v>
      </c>
      <c r="G46" s="47">
        <v>43</v>
      </c>
    </row>
    <row r="47" spans="1:7" x14ac:dyDescent="0.25">
      <c r="A47" s="27" t="s">
        <v>157</v>
      </c>
      <c r="B47" s="27" t="s">
        <v>132</v>
      </c>
      <c r="C47" s="48">
        <v>58</v>
      </c>
      <c r="D47" s="47">
        <v>2</v>
      </c>
      <c r="E47" s="47">
        <v>52</v>
      </c>
      <c r="F47" s="47">
        <v>18</v>
      </c>
      <c r="G47" s="47">
        <v>43</v>
      </c>
    </row>
    <row r="48" spans="1:7" x14ac:dyDescent="0.25">
      <c r="A48" s="27" t="s">
        <v>159</v>
      </c>
      <c r="B48" s="27" t="s">
        <v>132</v>
      </c>
      <c r="C48" s="48">
        <v>61</v>
      </c>
      <c r="D48" s="47">
        <v>5</v>
      </c>
      <c r="E48" s="47">
        <v>49</v>
      </c>
      <c r="F48" s="47">
        <v>18</v>
      </c>
      <c r="G48" s="47">
        <v>46</v>
      </c>
    </row>
    <row r="49" spans="1:7" x14ac:dyDescent="0.25">
      <c r="A49" s="27" t="s">
        <v>105</v>
      </c>
      <c r="B49" s="27" t="s">
        <v>25</v>
      </c>
      <c r="C49" s="48">
        <v>61</v>
      </c>
      <c r="D49" s="47">
        <v>5</v>
      </c>
      <c r="E49" s="47">
        <v>49</v>
      </c>
      <c r="F49" s="47">
        <v>18</v>
      </c>
      <c r="G49" s="47">
        <v>46</v>
      </c>
    </row>
    <row r="50" spans="1:7" x14ac:dyDescent="0.25">
      <c r="A50" s="27" t="s">
        <v>65</v>
      </c>
      <c r="B50" s="27" t="s">
        <v>23</v>
      </c>
      <c r="C50" s="48">
        <v>62</v>
      </c>
      <c r="D50" s="47">
        <v>4</v>
      </c>
      <c r="E50" s="47">
        <v>49</v>
      </c>
      <c r="F50" s="47">
        <v>18</v>
      </c>
      <c r="G50" s="47">
        <v>48</v>
      </c>
    </row>
    <row r="51" spans="1:7" x14ac:dyDescent="0.25">
      <c r="A51" s="27" t="s">
        <v>158</v>
      </c>
      <c r="B51" s="27" t="s">
        <v>132</v>
      </c>
      <c r="C51" s="48">
        <v>64.5</v>
      </c>
      <c r="D51" s="47">
        <v>1.5</v>
      </c>
      <c r="E51" s="47">
        <v>49</v>
      </c>
      <c r="F51" s="47">
        <v>18</v>
      </c>
      <c r="G51" s="47">
        <v>49</v>
      </c>
    </row>
    <row r="52" spans="1:7" x14ac:dyDescent="0.25">
      <c r="A52" s="23" t="s">
        <v>177</v>
      </c>
      <c r="B52" s="23" t="s">
        <v>24</v>
      </c>
      <c r="C52" s="48">
        <v>67</v>
      </c>
      <c r="D52" s="47">
        <v>5</v>
      </c>
      <c r="E52" s="47">
        <v>46</v>
      </c>
      <c r="F52" s="47">
        <v>18</v>
      </c>
      <c r="G52" s="47">
        <v>50</v>
      </c>
    </row>
    <row r="53" spans="1:7" x14ac:dyDescent="0.25">
      <c r="A53" s="27" t="s">
        <v>62</v>
      </c>
      <c r="B53" s="27" t="s">
        <v>24</v>
      </c>
      <c r="C53" s="48">
        <v>75</v>
      </c>
      <c r="D53" s="47">
        <v>3</v>
      </c>
      <c r="E53" s="47">
        <v>43</v>
      </c>
      <c r="F53" s="47">
        <v>18</v>
      </c>
      <c r="G53" s="47">
        <v>51</v>
      </c>
    </row>
    <row r="54" spans="1:7" x14ac:dyDescent="0.25">
      <c r="A54" s="27" t="s">
        <v>104</v>
      </c>
      <c r="B54" s="27" t="s">
        <v>24</v>
      </c>
      <c r="C54" s="48">
        <v>78</v>
      </c>
      <c r="D54" s="47">
        <v>6</v>
      </c>
      <c r="E54" s="47">
        <v>40</v>
      </c>
      <c r="F54" s="47">
        <v>18</v>
      </c>
      <c r="G54" s="47">
        <v>52</v>
      </c>
    </row>
    <row r="55" spans="1:7" x14ac:dyDescent="0.25">
      <c r="A55" s="27" t="s">
        <v>88</v>
      </c>
      <c r="B55" s="27" t="s">
        <v>21</v>
      </c>
      <c r="C55" s="48">
        <v>85</v>
      </c>
      <c r="D55" s="47">
        <v>5</v>
      </c>
      <c r="E55" s="47">
        <v>37</v>
      </c>
      <c r="F55" s="47">
        <v>18</v>
      </c>
      <c r="G55" s="47">
        <v>53</v>
      </c>
    </row>
    <row r="56" spans="1:7" x14ac:dyDescent="0.25">
      <c r="A56" s="27" t="s">
        <v>109</v>
      </c>
      <c r="B56" s="27" t="s">
        <v>21</v>
      </c>
      <c r="C56" s="48">
        <v>86.5</v>
      </c>
      <c r="D56" s="47">
        <v>3.5</v>
      </c>
      <c r="E56" s="47">
        <v>37</v>
      </c>
      <c r="F56" s="47">
        <v>18</v>
      </c>
      <c r="G56" s="47">
        <v>54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78B06-6861-440D-A8DB-561A13376D9D}">
  <dimension ref="A3:H111"/>
  <sheetViews>
    <sheetView showGridLines="0" tabSelected="1" workbookViewId="0">
      <selection activeCell="G2" sqref="G2"/>
    </sheetView>
  </sheetViews>
  <sheetFormatPr defaultRowHeight="15" x14ac:dyDescent="0.25"/>
  <cols>
    <col min="1" max="1" width="19.28515625" bestFit="1" customWidth="1"/>
    <col min="2" max="2" width="10.7109375" bestFit="1" customWidth="1"/>
    <col min="3" max="3" width="6.7109375" style="43" bestFit="1" customWidth="1"/>
    <col min="4" max="4" width="6.7109375" customWidth="1"/>
    <col min="5" max="6" width="6.28515625" bestFit="1" customWidth="1"/>
    <col min="7" max="7" width="10.140625" bestFit="1" customWidth="1"/>
    <col min="8" max="8" width="7.7109375" bestFit="1" customWidth="1"/>
    <col min="9" max="9" width="6.85546875" bestFit="1" customWidth="1"/>
    <col min="10" max="10" width="12.140625" bestFit="1" customWidth="1"/>
    <col min="11" max="11" width="10.7109375" bestFit="1" customWidth="1"/>
    <col min="12" max="12" width="8.7109375" bestFit="1" customWidth="1"/>
    <col min="13" max="13" width="7.7109375" bestFit="1" customWidth="1"/>
    <col min="14" max="14" width="5.5703125" bestFit="1" customWidth="1"/>
    <col min="15" max="15" width="8.28515625" bestFit="1" customWidth="1"/>
    <col min="16" max="16" width="6.85546875" bestFit="1" customWidth="1"/>
    <col min="17" max="17" width="9.7109375" bestFit="1" customWidth="1"/>
    <col min="18" max="18" width="10.7109375" bestFit="1" customWidth="1"/>
    <col min="19" max="19" width="8.7109375" bestFit="1" customWidth="1"/>
    <col min="20" max="20" width="7.7109375" bestFit="1" customWidth="1"/>
    <col min="21" max="21" width="5.5703125" bestFit="1" customWidth="1"/>
    <col min="22" max="22" width="8.28515625" bestFit="1" customWidth="1"/>
    <col min="23" max="23" width="6.85546875" bestFit="1" customWidth="1"/>
    <col min="24" max="24" width="12" bestFit="1" customWidth="1"/>
    <col min="25" max="25" width="10.7109375" bestFit="1" customWidth="1"/>
    <col min="26" max="26" width="8.7109375" bestFit="1" customWidth="1"/>
    <col min="27" max="27" width="7.7109375" bestFit="1" customWidth="1"/>
    <col min="28" max="28" width="5.7109375" bestFit="1" customWidth="1"/>
    <col min="29" max="29" width="8.28515625" bestFit="1" customWidth="1"/>
    <col min="30" max="30" width="6.85546875" bestFit="1" customWidth="1"/>
  </cols>
  <sheetData>
    <row r="3" spans="1:8" ht="48" customHeight="1" x14ac:dyDescent="0.25">
      <c r="A3" s="44" t="s">
        <v>78</v>
      </c>
      <c r="B3" s="44" t="s">
        <v>20</v>
      </c>
      <c r="C3" s="46" t="s">
        <v>170</v>
      </c>
      <c r="D3" s="45" t="s">
        <v>173</v>
      </c>
      <c r="E3" s="45" t="s">
        <v>172</v>
      </c>
      <c r="F3" s="45" t="s">
        <v>171</v>
      </c>
      <c r="G3" s="49" t="s">
        <v>176</v>
      </c>
      <c r="H3" s="41" t="s">
        <v>174</v>
      </c>
    </row>
    <row r="4" spans="1:8" x14ac:dyDescent="0.25">
      <c r="A4" s="27" t="s">
        <v>103</v>
      </c>
      <c r="B4" s="27" t="s">
        <v>24</v>
      </c>
      <c r="C4" s="42">
        <v>38</v>
      </c>
      <c r="D4" s="47">
        <v>4</v>
      </c>
      <c r="E4" s="47">
        <v>55</v>
      </c>
      <c r="F4" s="47">
        <v>14</v>
      </c>
      <c r="G4" s="47">
        <v>11.75</v>
      </c>
      <c r="H4" s="47">
        <v>1</v>
      </c>
    </row>
    <row r="5" spans="1:8" x14ac:dyDescent="0.25">
      <c r="A5" s="27" t="s">
        <v>87</v>
      </c>
      <c r="B5" s="27" t="s">
        <v>21</v>
      </c>
      <c r="C5" s="42">
        <v>52</v>
      </c>
      <c r="D5" s="47">
        <v>2</v>
      </c>
      <c r="E5" s="47">
        <v>55</v>
      </c>
      <c r="F5" s="47">
        <v>18</v>
      </c>
      <c r="G5" s="47">
        <v>11.625</v>
      </c>
      <c r="H5" s="47">
        <v>2</v>
      </c>
    </row>
    <row r="6" spans="1:8" x14ac:dyDescent="0.25">
      <c r="A6" s="27" t="s">
        <v>109</v>
      </c>
      <c r="B6" s="27" t="s">
        <v>21</v>
      </c>
      <c r="C6" s="42">
        <v>86.5</v>
      </c>
      <c r="D6" s="47">
        <v>3.5</v>
      </c>
      <c r="E6" s="47">
        <v>37</v>
      </c>
      <c r="F6" s="47">
        <v>18</v>
      </c>
      <c r="G6" s="47">
        <v>11</v>
      </c>
      <c r="H6" s="47">
        <v>3</v>
      </c>
    </row>
    <row r="7" spans="1:8" x14ac:dyDescent="0.25">
      <c r="A7" s="27" t="s">
        <v>61</v>
      </c>
      <c r="B7" s="27" t="s">
        <v>24</v>
      </c>
      <c r="C7" s="42">
        <v>47</v>
      </c>
      <c r="D7" s="47">
        <v>1</v>
      </c>
      <c r="E7" s="47">
        <v>52</v>
      </c>
      <c r="F7" s="47">
        <v>14</v>
      </c>
      <c r="G7" s="47">
        <v>11</v>
      </c>
      <c r="H7" s="47">
        <v>3</v>
      </c>
    </row>
    <row r="8" spans="1:8" x14ac:dyDescent="0.25">
      <c r="A8" s="27" t="s">
        <v>153</v>
      </c>
      <c r="B8" s="27" t="s">
        <v>132</v>
      </c>
      <c r="C8" s="42">
        <v>49</v>
      </c>
      <c r="D8" s="47">
        <v>5</v>
      </c>
      <c r="E8" s="47">
        <v>52</v>
      </c>
      <c r="F8" s="47">
        <v>16</v>
      </c>
      <c r="G8" s="47">
        <v>10.5</v>
      </c>
      <c r="H8" s="47">
        <v>5</v>
      </c>
    </row>
    <row r="9" spans="1:8" x14ac:dyDescent="0.25">
      <c r="A9" s="23" t="s">
        <v>177</v>
      </c>
      <c r="B9" s="23" t="s">
        <v>24</v>
      </c>
      <c r="C9" s="42">
        <v>67</v>
      </c>
      <c r="D9" s="47">
        <v>5</v>
      </c>
      <c r="E9" s="47">
        <v>46</v>
      </c>
      <c r="F9" s="47">
        <v>18</v>
      </c>
      <c r="G9" s="47">
        <v>10.25</v>
      </c>
      <c r="H9" s="47">
        <v>6</v>
      </c>
    </row>
    <row r="10" spans="1:8" x14ac:dyDescent="0.25">
      <c r="A10" s="27" t="s">
        <v>67</v>
      </c>
      <c r="B10" s="27" t="s">
        <v>22</v>
      </c>
      <c r="C10" s="42">
        <v>39</v>
      </c>
      <c r="D10" s="47">
        <v>3</v>
      </c>
      <c r="E10" s="47">
        <v>55</v>
      </c>
      <c r="F10" s="47">
        <v>14</v>
      </c>
      <c r="G10" s="47">
        <v>10</v>
      </c>
      <c r="H10" s="47">
        <v>7</v>
      </c>
    </row>
    <row r="11" spans="1:8" x14ac:dyDescent="0.25">
      <c r="A11" s="27" t="s">
        <v>85</v>
      </c>
      <c r="B11" s="27" t="s">
        <v>22</v>
      </c>
      <c r="C11" s="42">
        <v>35</v>
      </c>
      <c r="D11" s="47">
        <v>1</v>
      </c>
      <c r="E11" s="47">
        <v>55</v>
      </c>
      <c r="F11" s="47">
        <v>13</v>
      </c>
      <c r="G11" s="47">
        <v>10</v>
      </c>
      <c r="H11" s="47">
        <v>7</v>
      </c>
    </row>
    <row r="12" spans="1:8" x14ac:dyDescent="0.25">
      <c r="A12" s="27" t="s">
        <v>88</v>
      </c>
      <c r="B12" s="27" t="s">
        <v>21</v>
      </c>
      <c r="C12" s="42">
        <v>85</v>
      </c>
      <c r="D12" s="47">
        <v>5</v>
      </c>
      <c r="E12" s="47">
        <v>37</v>
      </c>
      <c r="F12" s="47">
        <v>18</v>
      </c>
      <c r="G12" s="47">
        <v>10</v>
      </c>
      <c r="H12" s="47">
        <v>7</v>
      </c>
    </row>
    <row r="13" spans="1:8" x14ac:dyDescent="0.25">
      <c r="A13" s="27" t="s">
        <v>62</v>
      </c>
      <c r="B13" s="27" t="s">
        <v>24</v>
      </c>
      <c r="C13" s="42">
        <v>75</v>
      </c>
      <c r="D13" s="47">
        <v>3</v>
      </c>
      <c r="E13" s="47">
        <v>43</v>
      </c>
      <c r="F13" s="47">
        <v>18</v>
      </c>
      <c r="G13" s="47">
        <v>9.5</v>
      </c>
      <c r="H13" s="47">
        <v>10</v>
      </c>
    </row>
    <row r="14" spans="1:8" x14ac:dyDescent="0.25">
      <c r="A14" s="27" t="s">
        <v>58</v>
      </c>
      <c r="B14" s="27" t="s">
        <v>25</v>
      </c>
      <c r="C14" s="42">
        <v>26</v>
      </c>
      <c r="D14" s="47">
        <v>4</v>
      </c>
      <c r="E14" s="47">
        <v>55</v>
      </c>
      <c r="F14" s="47">
        <v>12</v>
      </c>
      <c r="G14" s="47">
        <v>9.5</v>
      </c>
      <c r="H14" s="47">
        <v>10</v>
      </c>
    </row>
    <row r="15" spans="1:8" x14ac:dyDescent="0.25">
      <c r="A15" s="27" t="s">
        <v>101</v>
      </c>
      <c r="B15" s="27" t="s">
        <v>23</v>
      </c>
      <c r="C15" s="42">
        <v>57</v>
      </c>
      <c r="D15" s="47">
        <v>3</v>
      </c>
      <c r="E15" s="47">
        <v>52</v>
      </c>
      <c r="F15" s="47">
        <v>18</v>
      </c>
      <c r="G15" s="47">
        <v>9.125</v>
      </c>
      <c r="H15" s="47">
        <v>12</v>
      </c>
    </row>
    <row r="16" spans="1:8" x14ac:dyDescent="0.25">
      <c r="A16" s="27" t="s">
        <v>89</v>
      </c>
      <c r="B16" s="27" t="s">
        <v>21</v>
      </c>
      <c r="C16" s="42">
        <v>35</v>
      </c>
      <c r="D16" s="47">
        <v>1</v>
      </c>
      <c r="E16" s="47">
        <v>55</v>
      </c>
      <c r="F16" s="47">
        <v>13</v>
      </c>
      <c r="G16" s="47">
        <v>9</v>
      </c>
      <c r="H16" s="47">
        <v>13</v>
      </c>
    </row>
    <row r="17" spans="1:8" x14ac:dyDescent="0.25">
      <c r="A17" s="27" t="s">
        <v>60</v>
      </c>
      <c r="B17" s="27" t="s">
        <v>25</v>
      </c>
      <c r="C17" s="42">
        <v>55</v>
      </c>
      <c r="D17" s="47">
        <v>5</v>
      </c>
      <c r="E17" s="47">
        <v>52</v>
      </c>
      <c r="F17" s="47">
        <v>18</v>
      </c>
      <c r="G17" s="47">
        <v>9</v>
      </c>
      <c r="H17" s="47">
        <v>13</v>
      </c>
    </row>
    <row r="18" spans="1:8" x14ac:dyDescent="0.25">
      <c r="A18" s="27" t="s">
        <v>59</v>
      </c>
      <c r="B18" s="27" t="s">
        <v>25</v>
      </c>
      <c r="C18" s="42">
        <v>46</v>
      </c>
      <c r="D18" s="47">
        <v>2</v>
      </c>
      <c r="E18" s="47">
        <v>55</v>
      </c>
      <c r="F18" s="47">
        <v>16</v>
      </c>
      <c r="G18" s="47">
        <v>9</v>
      </c>
      <c r="H18" s="47">
        <v>13</v>
      </c>
    </row>
    <row r="19" spans="1:8" x14ac:dyDescent="0.25">
      <c r="A19" s="27" t="s">
        <v>56</v>
      </c>
      <c r="B19" s="27" t="s">
        <v>21</v>
      </c>
      <c r="C19" s="42">
        <v>32</v>
      </c>
      <c r="D19" s="47">
        <v>4</v>
      </c>
      <c r="E19" s="47">
        <v>58</v>
      </c>
      <c r="F19" s="47">
        <v>14</v>
      </c>
      <c r="G19" s="47">
        <v>9</v>
      </c>
      <c r="H19" s="47">
        <v>13</v>
      </c>
    </row>
    <row r="20" spans="1:8" x14ac:dyDescent="0.25">
      <c r="A20" s="27" t="s">
        <v>150</v>
      </c>
      <c r="B20" s="27" t="s">
        <v>132</v>
      </c>
      <c r="C20" s="42">
        <v>21</v>
      </c>
      <c r="D20" s="47">
        <v>3</v>
      </c>
      <c r="E20" s="47">
        <v>55</v>
      </c>
      <c r="F20" s="47">
        <v>11.25</v>
      </c>
      <c r="G20" s="47">
        <v>8.5</v>
      </c>
      <c r="H20" s="47">
        <v>17</v>
      </c>
    </row>
    <row r="21" spans="1:8" x14ac:dyDescent="0.25">
      <c r="A21" s="27" t="s">
        <v>69</v>
      </c>
      <c r="B21" s="27" t="s">
        <v>22</v>
      </c>
      <c r="C21" s="42">
        <v>37.5</v>
      </c>
      <c r="D21" s="47">
        <v>4.5</v>
      </c>
      <c r="E21" s="47">
        <v>55</v>
      </c>
      <c r="F21" s="47">
        <v>14</v>
      </c>
      <c r="G21" s="47">
        <v>8.5</v>
      </c>
      <c r="H21" s="47">
        <v>17</v>
      </c>
    </row>
    <row r="22" spans="1:8" x14ac:dyDescent="0.25">
      <c r="A22" s="27" t="s">
        <v>112</v>
      </c>
      <c r="B22" s="27" t="s">
        <v>24</v>
      </c>
      <c r="C22" s="42">
        <v>58</v>
      </c>
      <c r="D22" s="47">
        <v>2</v>
      </c>
      <c r="E22" s="47">
        <v>52</v>
      </c>
      <c r="F22" s="47">
        <v>18</v>
      </c>
      <c r="G22" s="47">
        <v>8</v>
      </c>
      <c r="H22" s="47">
        <v>19</v>
      </c>
    </row>
    <row r="23" spans="1:8" x14ac:dyDescent="0.25">
      <c r="A23" s="27" t="s">
        <v>152</v>
      </c>
      <c r="B23" s="27" t="s">
        <v>132</v>
      </c>
      <c r="C23" s="42">
        <v>28</v>
      </c>
      <c r="D23" s="47">
        <v>2</v>
      </c>
      <c r="E23" s="47">
        <v>55</v>
      </c>
      <c r="F23" s="47">
        <v>12</v>
      </c>
      <c r="G23" s="47">
        <v>8</v>
      </c>
      <c r="H23" s="47">
        <v>19</v>
      </c>
    </row>
    <row r="24" spans="1:8" x14ac:dyDescent="0.25">
      <c r="A24" s="27" t="s">
        <v>155</v>
      </c>
      <c r="B24" s="27" t="s">
        <v>132</v>
      </c>
      <c r="C24" s="42">
        <v>40</v>
      </c>
      <c r="D24" s="47">
        <v>2</v>
      </c>
      <c r="E24" s="47">
        <v>58</v>
      </c>
      <c r="F24" s="47">
        <v>16</v>
      </c>
      <c r="G24" s="47">
        <v>8</v>
      </c>
      <c r="H24" s="47">
        <v>19</v>
      </c>
    </row>
    <row r="25" spans="1:8" x14ac:dyDescent="0.25">
      <c r="A25" s="27" t="s">
        <v>105</v>
      </c>
      <c r="B25" s="27" t="s">
        <v>25</v>
      </c>
      <c r="C25" s="42">
        <v>61</v>
      </c>
      <c r="D25" s="47">
        <v>5</v>
      </c>
      <c r="E25" s="47">
        <v>49</v>
      </c>
      <c r="F25" s="47">
        <v>18</v>
      </c>
      <c r="G25" s="47">
        <v>8</v>
      </c>
      <c r="H25" s="47">
        <v>19</v>
      </c>
    </row>
    <row r="26" spans="1:8" x14ac:dyDescent="0.25">
      <c r="A26" s="27" t="s">
        <v>157</v>
      </c>
      <c r="B26" s="27" t="s">
        <v>132</v>
      </c>
      <c r="C26" s="42">
        <v>58</v>
      </c>
      <c r="D26" s="47">
        <v>2</v>
      </c>
      <c r="E26" s="47">
        <v>52</v>
      </c>
      <c r="F26" s="47">
        <v>18</v>
      </c>
      <c r="G26" s="47">
        <v>8</v>
      </c>
      <c r="H26" s="47">
        <v>19</v>
      </c>
    </row>
    <row r="27" spans="1:8" x14ac:dyDescent="0.25">
      <c r="A27" s="27" t="s">
        <v>65</v>
      </c>
      <c r="B27" s="27" t="s">
        <v>23</v>
      </c>
      <c r="C27" s="42">
        <v>62</v>
      </c>
      <c r="D27" s="47">
        <v>4</v>
      </c>
      <c r="E27" s="47">
        <v>49</v>
      </c>
      <c r="F27" s="47">
        <v>18</v>
      </c>
      <c r="G27" s="47">
        <v>7.75</v>
      </c>
      <c r="H27" s="47">
        <v>24</v>
      </c>
    </row>
    <row r="28" spans="1:8" x14ac:dyDescent="0.25">
      <c r="A28" s="27" t="s">
        <v>111</v>
      </c>
      <c r="B28" s="27" t="s">
        <v>132</v>
      </c>
      <c r="C28" s="42">
        <v>15.5</v>
      </c>
      <c r="D28" s="47">
        <v>2.5</v>
      </c>
      <c r="E28" s="47">
        <v>58</v>
      </c>
      <c r="F28" s="47">
        <v>11.25</v>
      </c>
      <c r="G28" s="47">
        <v>7.5</v>
      </c>
      <c r="H28" s="47">
        <v>25</v>
      </c>
    </row>
    <row r="29" spans="1:8" x14ac:dyDescent="0.25">
      <c r="A29" s="27" t="s">
        <v>55</v>
      </c>
      <c r="B29" s="27" t="s">
        <v>23</v>
      </c>
      <c r="C29" s="42">
        <v>31</v>
      </c>
      <c r="D29" s="47">
        <v>5</v>
      </c>
      <c r="E29" s="47">
        <v>55</v>
      </c>
      <c r="F29" s="47">
        <v>13</v>
      </c>
      <c r="G29" s="47">
        <v>7.5</v>
      </c>
      <c r="H29" s="47">
        <v>25</v>
      </c>
    </row>
    <row r="30" spans="1:8" x14ac:dyDescent="0.25">
      <c r="A30" s="27" t="s">
        <v>159</v>
      </c>
      <c r="B30" s="27" t="s">
        <v>132</v>
      </c>
      <c r="C30" s="42">
        <v>61</v>
      </c>
      <c r="D30" s="47">
        <v>5</v>
      </c>
      <c r="E30" s="47">
        <v>49</v>
      </c>
      <c r="F30" s="47">
        <v>18</v>
      </c>
      <c r="G30" s="47">
        <v>7.5</v>
      </c>
      <c r="H30" s="47">
        <v>25</v>
      </c>
    </row>
    <row r="31" spans="1:8" x14ac:dyDescent="0.25">
      <c r="A31" s="27" t="s">
        <v>106</v>
      </c>
      <c r="B31" s="27" t="s">
        <v>25</v>
      </c>
      <c r="C31" s="42">
        <v>28.5</v>
      </c>
      <c r="D31" s="47">
        <v>1.5</v>
      </c>
      <c r="E31" s="47">
        <v>55</v>
      </c>
      <c r="F31" s="47">
        <v>12</v>
      </c>
      <c r="G31" s="47">
        <v>7.5</v>
      </c>
      <c r="H31" s="47">
        <v>25</v>
      </c>
    </row>
    <row r="32" spans="1:8" x14ac:dyDescent="0.25">
      <c r="A32" s="27" t="s">
        <v>52</v>
      </c>
      <c r="B32" s="27" t="s">
        <v>22</v>
      </c>
      <c r="C32" s="42">
        <v>44</v>
      </c>
      <c r="D32" s="47">
        <v>4</v>
      </c>
      <c r="E32" s="47">
        <v>55</v>
      </c>
      <c r="F32" s="47">
        <v>16</v>
      </c>
      <c r="G32" s="47">
        <v>7</v>
      </c>
      <c r="H32" s="47">
        <v>29</v>
      </c>
    </row>
    <row r="33" spans="1:8" x14ac:dyDescent="0.25">
      <c r="A33" s="27" t="s">
        <v>90</v>
      </c>
      <c r="B33" s="27" t="s">
        <v>21</v>
      </c>
      <c r="C33" s="42">
        <v>57</v>
      </c>
      <c r="D33" s="47">
        <v>3</v>
      </c>
      <c r="E33" s="47">
        <v>52</v>
      </c>
      <c r="F33" s="47">
        <v>18</v>
      </c>
      <c r="G33" s="47">
        <v>7</v>
      </c>
      <c r="H33" s="47">
        <v>29</v>
      </c>
    </row>
    <row r="34" spans="1:8" x14ac:dyDescent="0.25">
      <c r="A34" s="27" t="s">
        <v>91</v>
      </c>
      <c r="B34" s="27" t="s">
        <v>21</v>
      </c>
      <c r="C34" s="42">
        <v>31</v>
      </c>
      <c r="D34" s="47">
        <v>5</v>
      </c>
      <c r="E34" s="47">
        <v>58</v>
      </c>
      <c r="F34" s="47">
        <v>14</v>
      </c>
      <c r="G34" s="47">
        <v>7</v>
      </c>
      <c r="H34" s="47">
        <v>29</v>
      </c>
    </row>
    <row r="35" spans="1:8" x14ac:dyDescent="0.25">
      <c r="A35" s="27" t="s">
        <v>53</v>
      </c>
      <c r="B35" s="27" t="s">
        <v>22</v>
      </c>
      <c r="C35" s="42">
        <v>23</v>
      </c>
      <c r="D35" s="47">
        <v>1</v>
      </c>
      <c r="E35" s="47">
        <v>58</v>
      </c>
      <c r="F35" s="47">
        <v>12</v>
      </c>
      <c r="G35" s="47">
        <v>7</v>
      </c>
      <c r="H35" s="47">
        <v>29</v>
      </c>
    </row>
    <row r="36" spans="1:8" x14ac:dyDescent="0.25">
      <c r="A36" s="27" t="s">
        <v>151</v>
      </c>
      <c r="B36" s="27" t="s">
        <v>132</v>
      </c>
      <c r="C36" s="42">
        <v>35</v>
      </c>
      <c r="D36" s="47">
        <v>1</v>
      </c>
      <c r="E36" s="47">
        <v>52</v>
      </c>
      <c r="F36" s="47">
        <v>12</v>
      </c>
      <c r="G36" s="47">
        <v>6.5</v>
      </c>
      <c r="H36" s="47">
        <v>33</v>
      </c>
    </row>
    <row r="37" spans="1:8" x14ac:dyDescent="0.25">
      <c r="A37" s="27" t="s">
        <v>154</v>
      </c>
      <c r="B37" s="27" t="s">
        <v>132</v>
      </c>
      <c r="C37" s="42">
        <v>37.5</v>
      </c>
      <c r="D37" s="47">
        <v>4.5</v>
      </c>
      <c r="E37" s="47">
        <v>55</v>
      </c>
      <c r="F37" s="47">
        <v>14</v>
      </c>
      <c r="G37" s="47">
        <v>6.5</v>
      </c>
      <c r="H37" s="47">
        <v>33</v>
      </c>
    </row>
    <row r="38" spans="1:8" x14ac:dyDescent="0.25">
      <c r="A38" s="27" t="s">
        <v>72</v>
      </c>
      <c r="B38" s="27" t="s">
        <v>25</v>
      </c>
      <c r="C38" s="42">
        <v>50.5</v>
      </c>
      <c r="D38" s="47">
        <v>3.5</v>
      </c>
      <c r="E38" s="47">
        <v>55</v>
      </c>
      <c r="F38" s="47">
        <v>18</v>
      </c>
      <c r="G38" s="47">
        <v>6.5</v>
      </c>
      <c r="H38" s="47">
        <v>33</v>
      </c>
    </row>
    <row r="39" spans="1:8" x14ac:dyDescent="0.25">
      <c r="A39" s="27" t="s">
        <v>93</v>
      </c>
      <c r="B39" s="27" t="s">
        <v>23</v>
      </c>
      <c r="C39" s="42">
        <v>41</v>
      </c>
      <c r="D39" s="47">
        <v>1</v>
      </c>
      <c r="E39" s="47">
        <v>55</v>
      </c>
      <c r="F39" s="47">
        <v>14</v>
      </c>
      <c r="G39" s="47">
        <v>6.5</v>
      </c>
      <c r="H39" s="47">
        <v>33</v>
      </c>
    </row>
    <row r="40" spans="1:8" x14ac:dyDescent="0.25">
      <c r="A40" s="27" t="s">
        <v>156</v>
      </c>
      <c r="B40" s="27" t="s">
        <v>132</v>
      </c>
      <c r="C40" s="42">
        <v>43.5</v>
      </c>
      <c r="D40" s="47">
        <v>4.5</v>
      </c>
      <c r="E40" s="47">
        <v>55</v>
      </c>
      <c r="F40" s="47">
        <v>16</v>
      </c>
      <c r="G40" s="47">
        <v>6.5</v>
      </c>
      <c r="H40" s="47">
        <v>33</v>
      </c>
    </row>
    <row r="41" spans="1:8" x14ac:dyDescent="0.25">
      <c r="A41" s="27" t="s">
        <v>66</v>
      </c>
      <c r="B41" s="27" t="s">
        <v>23</v>
      </c>
      <c r="C41" s="42">
        <v>32</v>
      </c>
      <c r="D41" s="47">
        <v>4</v>
      </c>
      <c r="E41" s="47">
        <v>55</v>
      </c>
      <c r="F41" s="47">
        <v>13</v>
      </c>
      <c r="G41" s="47">
        <v>6</v>
      </c>
      <c r="H41" s="47">
        <v>38</v>
      </c>
    </row>
    <row r="42" spans="1:8" x14ac:dyDescent="0.25">
      <c r="A42" s="27" t="s">
        <v>104</v>
      </c>
      <c r="B42" s="27" t="s">
        <v>24</v>
      </c>
      <c r="C42" s="42">
        <v>78</v>
      </c>
      <c r="D42" s="47">
        <v>6</v>
      </c>
      <c r="E42" s="47">
        <v>40</v>
      </c>
      <c r="F42" s="47">
        <v>18</v>
      </c>
      <c r="G42" s="47">
        <v>6</v>
      </c>
      <c r="H42" s="47">
        <v>38</v>
      </c>
    </row>
    <row r="43" spans="1:8" x14ac:dyDescent="0.25">
      <c r="A43" s="27" t="s">
        <v>102</v>
      </c>
      <c r="B43" s="27" t="s">
        <v>22</v>
      </c>
      <c r="C43" s="42">
        <v>51</v>
      </c>
      <c r="D43" s="47">
        <v>3</v>
      </c>
      <c r="E43" s="47">
        <v>55</v>
      </c>
      <c r="F43" s="47">
        <v>18</v>
      </c>
      <c r="G43" s="47">
        <v>6</v>
      </c>
      <c r="H43" s="47">
        <v>38</v>
      </c>
    </row>
    <row r="44" spans="1:8" x14ac:dyDescent="0.25">
      <c r="A44" s="27" t="s">
        <v>94</v>
      </c>
      <c r="B44" s="27" t="s">
        <v>24</v>
      </c>
      <c r="C44" s="42">
        <v>39.5</v>
      </c>
      <c r="D44" s="47">
        <v>2.5</v>
      </c>
      <c r="E44" s="47">
        <v>55</v>
      </c>
      <c r="F44" s="47">
        <v>14</v>
      </c>
      <c r="G44" s="47">
        <v>5.5</v>
      </c>
      <c r="H44" s="47">
        <v>41</v>
      </c>
    </row>
    <row r="45" spans="1:8" x14ac:dyDescent="0.25">
      <c r="A45" s="27" t="s">
        <v>86</v>
      </c>
      <c r="B45" s="27" t="s">
        <v>22</v>
      </c>
      <c r="C45" s="42">
        <v>57.5</v>
      </c>
      <c r="D45" s="47">
        <v>2.5</v>
      </c>
      <c r="E45" s="47">
        <v>52</v>
      </c>
      <c r="F45" s="47">
        <v>18</v>
      </c>
      <c r="G45" s="47">
        <v>5.5</v>
      </c>
      <c r="H45" s="47">
        <v>41</v>
      </c>
    </row>
    <row r="46" spans="1:8" x14ac:dyDescent="0.25">
      <c r="A46" s="27" t="s">
        <v>63</v>
      </c>
      <c r="B46" s="27" t="s">
        <v>24</v>
      </c>
      <c r="C46" s="42">
        <v>39</v>
      </c>
      <c r="D46" s="47">
        <v>3</v>
      </c>
      <c r="E46" s="47">
        <v>55</v>
      </c>
      <c r="F46" s="47">
        <v>14</v>
      </c>
      <c r="G46" s="47">
        <v>5</v>
      </c>
      <c r="H46" s="47">
        <v>43</v>
      </c>
    </row>
    <row r="47" spans="1:8" x14ac:dyDescent="0.25">
      <c r="A47" s="27" t="s">
        <v>108</v>
      </c>
      <c r="B47" s="27" t="s">
        <v>25</v>
      </c>
      <c r="C47" s="42">
        <v>42.5</v>
      </c>
      <c r="D47" s="47">
        <v>5.5</v>
      </c>
      <c r="E47" s="47">
        <v>55</v>
      </c>
      <c r="F47" s="47">
        <v>16</v>
      </c>
      <c r="G47" s="47">
        <v>4.5</v>
      </c>
      <c r="H47" s="47">
        <v>44</v>
      </c>
    </row>
    <row r="48" spans="1:8" x14ac:dyDescent="0.25">
      <c r="A48" s="27" t="s">
        <v>57</v>
      </c>
      <c r="B48" s="27" t="s">
        <v>24</v>
      </c>
      <c r="C48" s="42">
        <v>28.5</v>
      </c>
      <c r="D48" s="47">
        <v>1.5</v>
      </c>
      <c r="E48" s="47">
        <v>58</v>
      </c>
      <c r="F48" s="47">
        <v>13</v>
      </c>
      <c r="G48" s="47">
        <v>4.5</v>
      </c>
      <c r="H48" s="47">
        <v>44</v>
      </c>
    </row>
    <row r="49" spans="1:8" x14ac:dyDescent="0.25">
      <c r="A49" s="27" t="s">
        <v>92</v>
      </c>
      <c r="B49" s="27" t="s">
        <v>22</v>
      </c>
      <c r="C49" s="42">
        <v>35</v>
      </c>
      <c r="D49" s="47">
        <v>1</v>
      </c>
      <c r="E49" s="47">
        <v>55</v>
      </c>
      <c r="F49" s="47">
        <v>13</v>
      </c>
      <c r="G49" s="47">
        <v>4</v>
      </c>
      <c r="H49" s="47">
        <v>46</v>
      </c>
    </row>
    <row r="50" spans="1:8" x14ac:dyDescent="0.25">
      <c r="A50" s="27" t="s">
        <v>74</v>
      </c>
      <c r="B50" s="27" t="s">
        <v>25</v>
      </c>
      <c r="C50" s="42">
        <v>33</v>
      </c>
      <c r="D50" s="47">
        <v>3</v>
      </c>
      <c r="E50" s="47">
        <v>55</v>
      </c>
      <c r="F50" s="47">
        <v>13</v>
      </c>
      <c r="G50" s="47">
        <v>4</v>
      </c>
      <c r="H50" s="47">
        <v>46</v>
      </c>
    </row>
    <row r="51" spans="1:8" x14ac:dyDescent="0.25">
      <c r="A51" s="27" t="s">
        <v>71</v>
      </c>
      <c r="B51" s="27" t="s">
        <v>25</v>
      </c>
      <c r="C51" s="42">
        <v>32.5</v>
      </c>
      <c r="D51" s="47">
        <v>3.5</v>
      </c>
      <c r="E51" s="47">
        <v>58</v>
      </c>
      <c r="F51" s="47">
        <v>14</v>
      </c>
      <c r="G51" s="47">
        <v>3.5</v>
      </c>
      <c r="H51" s="47">
        <v>48</v>
      </c>
    </row>
    <row r="52" spans="1:8" x14ac:dyDescent="0.25">
      <c r="A52" s="27" t="s">
        <v>68</v>
      </c>
      <c r="B52" s="27" t="s">
        <v>22</v>
      </c>
      <c r="C52" s="42">
        <v>21</v>
      </c>
      <c r="D52" s="47">
        <v>3</v>
      </c>
      <c r="E52" s="47">
        <v>55</v>
      </c>
      <c r="F52" s="47">
        <v>11.25</v>
      </c>
      <c r="G52" s="47">
        <v>3</v>
      </c>
      <c r="H52" s="47">
        <v>49</v>
      </c>
    </row>
    <row r="53" spans="1:8" x14ac:dyDescent="0.25">
      <c r="A53" s="27" t="s">
        <v>84</v>
      </c>
      <c r="B53" s="27" t="s">
        <v>22</v>
      </c>
      <c r="C53" s="42">
        <v>55</v>
      </c>
      <c r="D53" s="47">
        <v>5</v>
      </c>
      <c r="E53" s="47">
        <v>52</v>
      </c>
      <c r="F53" s="47">
        <v>18</v>
      </c>
      <c r="G53" s="47">
        <v>3</v>
      </c>
      <c r="H53" s="47">
        <v>49</v>
      </c>
    </row>
    <row r="54" spans="1:8" x14ac:dyDescent="0.25">
      <c r="A54" s="27" t="s">
        <v>54</v>
      </c>
      <c r="B54" s="27" t="s">
        <v>23</v>
      </c>
      <c r="C54" s="42">
        <v>25</v>
      </c>
      <c r="D54" s="47">
        <v>5</v>
      </c>
      <c r="E54" s="47">
        <v>55</v>
      </c>
      <c r="F54" s="47">
        <v>12</v>
      </c>
      <c r="G54" s="47">
        <v>2.5</v>
      </c>
      <c r="H54" s="47">
        <v>51</v>
      </c>
    </row>
    <row r="55" spans="1:8" x14ac:dyDescent="0.25">
      <c r="A55" s="27" t="s">
        <v>158</v>
      </c>
      <c r="B55" s="27" t="s">
        <v>132</v>
      </c>
      <c r="C55" s="42">
        <v>64.5</v>
      </c>
      <c r="D55" s="47">
        <v>1.5</v>
      </c>
      <c r="E55" s="47">
        <v>49</v>
      </c>
      <c r="F55" s="47">
        <v>18</v>
      </c>
      <c r="G55" s="47">
        <v>2.5</v>
      </c>
      <c r="H55" s="47">
        <v>51</v>
      </c>
    </row>
    <row r="56" spans="1:8" x14ac:dyDescent="0.25">
      <c r="A56" s="27" t="s">
        <v>64</v>
      </c>
      <c r="B56" s="27" t="s">
        <v>24</v>
      </c>
      <c r="C56" s="42">
        <v>37</v>
      </c>
      <c r="D56" s="47">
        <v>5</v>
      </c>
      <c r="E56" s="47">
        <v>58</v>
      </c>
      <c r="F56" s="47">
        <v>16</v>
      </c>
      <c r="G56" s="47">
        <v>2</v>
      </c>
      <c r="H56" s="47">
        <v>53</v>
      </c>
    </row>
    <row r="57" spans="1:8" x14ac:dyDescent="0.25">
      <c r="A57" s="27" t="s">
        <v>73</v>
      </c>
      <c r="B57" s="27" t="s">
        <v>25</v>
      </c>
      <c r="C57" s="42">
        <v>31.5</v>
      </c>
      <c r="D57" s="47">
        <v>4.5</v>
      </c>
      <c r="E57" s="47">
        <v>55</v>
      </c>
      <c r="F57" s="47">
        <v>13</v>
      </c>
      <c r="G57" s="47">
        <v>0</v>
      </c>
      <c r="H57" s="47">
        <v>54</v>
      </c>
    </row>
    <row r="58" spans="1:8" x14ac:dyDescent="0.25">
      <c r="C58"/>
    </row>
    <row r="59" spans="1:8" x14ac:dyDescent="0.25">
      <c r="C59"/>
    </row>
    <row r="60" spans="1:8" x14ac:dyDescent="0.25">
      <c r="C60"/>
    </row>
    <row r="61" spans="1:8" x14ac:dyDescent="0.25">
      <c r="C61"/>
    </row>
    <row r="62" spans="1:8" x14ac:dyDescent="0.25">
      <c r="C62"/>
    </row>
    <row r="63" spans="1:8" x14ac:dyDescent="0.25">
      <c r="C63"/>
    </row>
    <row r="64" spans="1:8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  <row r="74" spans="3:3" x14ac:dyDescent="0.25">
      <c r="C74"/>
    </row>
    <row r="75" spans="3:3" x14ac:dyDescent="0.25">
      <c r="C75"/>
    </row>
    <row r="76" spans="3:3" x14ac:dyDescent="0.25">
      <c r="C76"/>
    </row>
    <row r="77" spans="3:3" x14ac:dyDescent="0.25">
      <c r="C77"/>
    </row>
    <row r="78" spans="3:3" x14ac:dyDescent="0.25">
      <c r="C78"/>
    </row>
    <row r="79" spans="3:3" x14ac:dyDescent="0.25">
      <c r="C79"/>
    </row>
    <row r="80" spans="3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5BEA9-A2D0-48D9-B00F-D6B15051A785}">
  <sheetPr>
    <pageSetUpPr fitToPage="1"/>
  </sheetPr>
  <dimension ref="A1:G797"/>
  <sheetViews>
    <sheetView zoomScale="110" zoomScaleNormal="110" workbookViewId="0"/>
  </sheetViews>
  <sheetFormatPr defaultRowHeight="15" outlineLevelRow="1" x14ac:dyDescent="0.25"/>
  <cols>
    <col min="1" max="5" width="8.7109375" style="21"/>
  </cols>
  <sheetData>
    <row r="1" spans="1:7" ht="30" x14ac:dyDescent="0.25">
      <c r="A1" s="13" t="s">
        <v>99</v>
      </c>
      <c r="B1" s="13" t="s">
        <v>5</v>
      </c>
      <c r="C1" s="13" t="s">
        <v>6</v>
      </c>
      <c r="D1" s="13" t="s">
        <v>133</v>
      </c>
      <c r="E1" s="2" t="s">
        <v>43</v>
      </c>
      <c r="F1" s="13" t="s">
        <v>133</v>
      </c>
      <c r="G1" s="2" t="s">
        <v>169</v>
      </c>
    </row>
    <row r="2" spans="1:7" x14ac:dyDescent="0.25">
      <c r="A2" s="17" t="s">
        <v>15</v>
      </c>
      <c r="B2" s="17">
        <v>6</v>
      </c>
      <c r="C2" s="17">
        <v>25</v>
      </c>
      <c r="D2" s="17" t="s">
        <v>121</v>
      </c>
      <c r="E2">
        <v>0</v>
      </c>
      <c r="F2" s="17">
        <v>18</v>
      </c>
      <c r="G2">
        <v>108</v>
      </c>
    </row>
    <row r="3" spans="1:7" x14ac:dyDescent="0.25">
      <c r="A3" s="17" t="s">
        <v>15</v>
      </c>
      <c r="B3" s="17">
        <v>0.5</v>
      </c>
      <c r="C3" s="17">
        <v>28</v>
      </c>
      <c r="D3" s="17" t="s">
        <v>121</v>
      </c>
      <c r="E3">
        <v>0.5</v>
      </c>
      <c r="F3" s="17">
        <v>18</v>
      </c>
      <c r="G3">
        <v>107.5</v>
      </c>
    </row>
    <row r="4" spans="1:7" x14ac:dyDescent="0.25">
      <c r="A4" s="17" t="s">
        <v>15</v>
      </c>
      <c r="B4" s="17">
        <v>1</v>
      </c>
      <c r="C4" s="17">
        <v>28</v>
      </c>
      <c r="D4" s="17" t="s">
        <v>121</v>
      </c>
      <c r="E4">
        <v>1</v>
      </c>
      <c r="F4" s="17">
        <v>18</v>
      </c>
      <c r="G4">
        <v>107</v>
      </c>
    </row>
    <row r="5" spans="1:7" x14ac:dyDescent="0.25">
      <c r="A5" s="17" t="s">
        <v>15</v>
      </c>
      <c r="B5" s="17">
        <v>1.5</v>
      </c>
      <c r="C5" s="17">
        <v>28</v>
      </c>
      <c r="D5" s="17" t="s">
        <v>121</v>
      </c>
      <c r="E5">
        <v>1.5</v>
      </c>
      <c r="F5" s="17">
        <v>18</v>
      </c>
      <c r="G5">
        <v>106.5</v>
      </c>
    </row>
    <row r="6" spans="1:7" x14ac:dyDescent="0.25">
      <c r="A6" s="17" t="s">
        <v>15</v>
      </c>
      <c r="B6" s="17">
        <v>2</v>
      </c>
      <c r="C6" s="17">
        <v>28</v>
      </c>
      <c r="D6" s="17" t="s">
        <v>121</v>
      </c>
      <c r="E6">
        <v>2</v>
      </c>
      <c r="F6" s="17">
        <v>18</v>
      </c>
      <c r="G6">
        <v>106</v>
      </c>
    </row>
    <row r="7" spans="1:7" x14ac:dyDescent="0.25">
      <c r="A7" s="17" t="s">
        <v>15</v>
      </c>
      <c r="B7" s="17">
        <v>2.5</v>
      </c>
      <c r="C7" s="17">
        <v>28</v>
      </c>
      <c r="D7" s="17" t="s">
        <v>121</v>
      </c>
      <c r="E7">
        <v>2.5</v>
      </c>
      <c r="F7" s="17">
        <v>18</v>
      </c>
      <c r="G7">
        <v>105.5</v>
      </c>
    </row>
    <row r="8" spans="1:7" x14ac:dyDescent="0.25">
      <c r="A8" s="17" t="s">
        <v>15</v>
      </c>
      <c r="B8" s="17">
        <v>3</v>
      </c>
      <c r="C8" s="17">
        <v>28</v>
      </c>
      <c r="D8" s="17" t="s">
        <v>121</v>
      </c>
      <c r="E8">
        <v>3</v>
      </c>
      <c r="F8" s="17">
        <v>18</v>
      </c>
      <c r="G8">
        <v>105</v>
      </c>
    </row>
    <row r="9" spans="1:7" x14ac:dyDescent="0.25">
      <c r="A9" s="17" t="s">
        <v>15</v>
      </c>
      <c r="B9" s="17">
        <v>3.5</v>
      </c>
      <c r="C9" s="17">
        <v>28</v>
      </c>
      <c r="D9" s="17" t="s">
        <v>121</v>
      </c>
      <c r="E9">
        <v>3.5</v>
      </c>
      <c r="F9" s="17">
        <v>18</v>
      </c>
      <c r="G9">
        <v>104.5</v>
      </c>
    </row>
    <row r="10" spans="1:7" x14ac:dyDescent="0.25">
      <c r="A10" s="17" t="s">
        <v>15</v>
      </c>
      <c r="B10" s="17">
        <v>4</v>
      </c>
      <c r="C10" s="17">
        <v>28</v>
      </c>
      <c r="D10" s="17" t="s">
        <v>121</v>
      </c>
      <c r="E10">
        <v>4</v>
      </c>
      <c r="F10" s="17">
        <v>18</v>
      </c>
      <c r="G10">
        <v>104</v>
      </c>
    </row>
    <row r="11" spans="1:7" x14ac:dyDescent="0.25">
      <c r="A11" s="17" t="s">
        <v>15</v>
      </c>
      <c r="B11" s="17">
        <v>4.5</v>
      </c>
      <c r="C11" s="17">
        <v>28</v>
      </c>
      <c r="D11" s="17" t="s">
        <v>121</v>
      </c>
      <c r="E11">
        <v>4.5</v>
      </c>
      <c r="F11" s="17">
        <v>18</v>
      </c>
      <c r="G11">
        <v>103.5</v>
      </c>
    </row>
    <row r="12" spans="1:7" x14ac:dyDescent="0.25">
      <c r="A12" s="17" t="s">
        <v>15</v>
      </c>
      <c r="B12" s="17">
        <v>5</v>
      </c>
      <c r="C12" s="17">
        <v>28</v>
      </c>
      <c r="D12" s="17" t="s">
        <v>121</v>
      </c>
      <c r="E12">
        <v>5</v>
      </c>
      <c r="F12" s="17">
        <v>18</v>
      </c>
      <c r="G12">
        <v>103</v>
      </c>
    </row>
    <row r="13" spans="1:7" x14ac:dyDescent="0.25">
      <c r="A13" s="17" t="s">
        <v>15</v>
      </c>
      <c r="B13" s="17">
        <v>5.5</v>
      </c>
      <c r="C13" s="17">
        <v>28</v>
      </c>
      <c r="D13" s="17" t="s">
        <v>121</v>
      </c>
      <c r="E13">
        <v>5.5</v>
      </c>
      <c r="F13" s="17">
        <v>18</v>
      </c>
      <c r="G13">
        <v>102.5</v>
      </c>
    </row>
    <row r="14" spans="1:7" x14ac:dyDescent="0.25">
      <c r="A14" s="17" t="s">
        <v>15</v>
      </c>
      <c r="B14" s="17">
        <v>6</v>
      </c>
      <c r="C14" s="17">
        <v>28</v>
      </c>
      <c r="D14" s="17" t="s">
        <v>121</v>
      </c>
      <c r="E14">
        <v>6</v>
      </c>
      <c r="F14" s="17">
        <v>18</v>
      </c>
      <c r="G14">
        <v>102</v>
      </c>
    </row>
    <row r="15" spans="1:7" x14ac:dyDescent="0.25">
      <c r="A15" s="17" t="s">
        <v>15</v>
      </c>
      <c r="B15" s="17">
        <v>0.5</v>
      </c>
      <c r="C15" s="17">
        <v>31</v>
      </c>
      <c r="D15" s="17" t="s">
        <v>121</v>
      </c>
      <c r="E15">
        <v>6.5</v>
      </c>
      <c r="F15" s="17">
        <v>18</v>
      </c>
      <c r="G15">
        <v>101.5</v>
      </c>
    </row>
    <row r="16" spans="1:7" x14ac:dyDescent="0.25">
      <c r="A16" s="17" t="s">
        <v>15</v>
      </c>
      <c r="B16" s="17">
        <v>1</v>
      </c>
      <c r="C16" s="17">
        <v>31</v>
      </c>
      <c r="D16" s="17" t="s">
        <v>121</v>
      </c>
      <c r="E16">
        <v>7</v>
      </c>
      <c r="F16" s="17">
        <v>18</v>
      </c>
      <c r="G16">
        <v>101</v>
      </c>
    </row>
    <row r="17" spans="1:7" x14ac:dyDescent="0.25">
      <c r="A17" s="17" t="s">
        <v>15</v>
      </c>
      <c r="B17" s="17">
        <v>1.5</v>
      </c>
      <c r="C17" s="17">
        <v>31</v>
      </c>
      <c r="D17" s="17" t="s">
        <v>121</v>
      </c>
      <c r="E17">
        <v>7.5</v>
      </c>
      <c r="F17" s="17">
        <v>18</v>
      </c>
      <c r="G17">
        <v>100.5</v>
      </c>
    </row>
    <row r="18" spans="1:7" x14ac:dyDescent="0.25">
      <c r="A18" s="17" t="s">
        <v>15</v>
      </c>
      <c r="B18" s="17">
        <v>2</v>
      </c>
      <c r="C18" s="17">
        <v>31</v>
      </c>
      <c r="D18" s="17" t="s">
        <v>121</v>
      </c>
      <c r="E18">
        <v>8</v>
      </c>
      <c r="F18" s="17">
        <v>18</v>
      </c>
      <c r="G18">
        <v>100</v>
      </c>
    </row>
    <row r="19" spans="1:7" x14ac:dyDescent="0.25">
      <c r="A19" s="17" t="s">
        <v>15</v>
      </c>
      <c r="B19" s="17">
        <v>2.5</v>
      </c>
      <c r="C19" s="17">
        <v>31</v>
      </c>
      <c r="D19" s="17" t="s">
        <v>121</v>
      </c>
      <c r="E19">
        <v>8.5</v>
      </c>
      <c r="F19" s="17">
        <v>18</v>
      </c>
      <c r="G19">
        <v>99.5</v>
      </c>
    </row>
    <row r="20" spans="1:7" x14ac:dyDescent="0.25">
      <c r="A20" s="17" t="s">
        <v>15</v>
      </c>
      <c r="B20" s="17">
        <v>3</v>
      </c>
      <c r="C20" s="17">
        <v>31</v>
      </c>
      <c r="D20" s="17" t="s">
        <v>121</v>
      </c>
      <c r="E20">
        <v>9</v>
      </c>
      <c r="F20" s="17">
        <v>18</v>
      </c>
      <c r="G20">
        <v>99</v>
      </c>
    </row>
    <row r="21" spans="1:7" x14ac:dyDescent="0.25">
      <c r="A21" s="17" t="s">
        <v>15</v>
      </c>
      <c r="B21" s="17">
        <v>3.5</v>
      </c>
      <c r="C21" s="17">
        <v>31</v>
      </c>
      <c r="D21" s="17" t="s">
        <v>121</v>
      </c>
      <c r="E21">
        <v>9.5</v>
      </c>
      <c r="F21" s="17">
        <v>18</v>
      </c>
      <c r="G21">
        <v>98.5</v>
      </c>
    </row>
    <row r="22" spans="1:7" x14ac:dyDescent="0.25">
      <c r="A22" s="17" t="s">
        <v>15</v>
      </c>
      <c r="B22" s="17">
        <v>4</v>
      </c>
      <c r="C22" s="17">
        <v>31</v>
      </c>
      <c r="D22" s="17" t="s">
        <v>121</v>
      </c>
      <c r="E22">
        <v>10</v>
      </c>
      <c r="F22" s="17">
        <v>18</v>
      </c>
      <c r="G22">
        <v>98</v>
      </c>
    </row>
    <row r="23" spans="1:7" x14ac:dyDescent="0.25">
      <c r="A23" s="17" t="s">
        <v>15</v>
      </c>
      <c r="B23" s="17">
        <v>4.5</v>
      </c>
      <c r="C23" s="17">
        <v>31</v>
      </c>
      <c r="D23" s="17" t="s">
        <v>121</v>
      </c>
      <c r="E23">
        <v>10.5</v>
      </c>
      <c r="F23" s="17">
        <v>18</v>
      </c>
      <c r="G23">
        <v>97.5</v>
      </c>
    </row>
    <row r="24" spans="1:7" x14ac:dyDescent="0.25">
      <c r="A24" s="17" t="s">
        <v>15</v>
      </c>
      <c r="B24" s="17">
        <v>5</v>
      </c>
      <c r="C24" s="17">
        <v>31</v>
      </c>
      <c r="D24" s="17" t="s">
        <v>121</v>
      </c>
      <c r="E24">
        <v>11</v>
      </c>
      <c r="F24" s="17">
        <v>18</v>
      </c>
      <c r="G24">
        <v>97</v>
      </c>
    </row>
    <row r="25" spans="1:7" x14ac:dyDescent="0.25">
      <c r="A25" s="17" t="s">
        <v>15</v>
      </c>
      <c r="B25" s="17">
        <v>5.5</v>
      </c>
      <c r="C25" s="17">
        <v>31</v>
      </c>
      <c r="D25" s="17" t="s">
        <v>121</v>
      </c>
      <c r="E25">
        <v>11.5</v>
      </c>
      <c r="F25" s="17">
        <v>18</v>
      </c>
      <c r="G25">
        <v>96.5</v>
      </c>
    </row>
    <row r="26" spans="1:7" x14ac:dyDescent="0.25">
      <c r="A26" s="17" t="s">
        <v>15</v>
      </c>
      <c r="B26" s="17">
        <v>6</v>
      </c>
      <c r="C26" s="17">
        <v>31</v>
      </c>
      <c r="D26" s="17" t="s">
        <v>121</v>
      </c>
      <c r="E26">
        <v>12</v>
      </c>
      <c r="F26" s="17">
        <v>18</v>
      </c>
      <c r="G26">
        <v>96</v>
      </c>
    </row>
    <row r="27" spans="1:7" x14ac:dyDescent="0.25">
      <c r="A27" s="17" t="s">
        <v>15</v>
      </c>
      <c r="B27" s="17">
        <v>0.5</v>
      </c>
      <c r="C27" s="17">
        <v>34</v>
      </c>
      <c r="D27" s="17" t="s">
        <v>121</v>
      </c>
      <c r="E27">
        <v>12.5</v>
      </c>
      <c r="F27" s="17">
        <v>18</v>
      </c>
      <c r="G27">
        <v>95.5</v>
      </c>
    </row>
    <row r="28" spans="1:7" x14ac:dyDescent="0.25">
      <c r="A28" s="17" t="s">
        <v>15</v>
      </c>
      <c r="B28" s="17">
        <v>1</v>
      </c>
      <c r="C28" s="17">
        <v>34</v>
      </c>
      <c r="D28" s="17" t="s">
        <v>121</v>
      </c>
      <c r="E28">
        <v>13</v>
      </c>
      <c r="F28" s="17">
        <v>18</v>
      </c>
      <c r="G28">
        <v>95</v>
      </c>
    </row>
    <row r="29" spans="1:7" x14ac:dyDescent="0.25">
      <c r="A29" s="17" t="s">
        <v>15</v>
      </c>
      <c r="B29" s="17">
        <v>1.5</v>
      </c>
      <c r="C29" s="17">
        <v>34</v>
      </c>
      <c r="D29" s="17" t="s">
        <v>121</v>
      </c>
      <c r="E29">
        <v>13.5</v>
      </c>
      <c r="F29" s="17">
        <v>18</v>
      </c>
      <c r="G29">
        <v>94.5</v>
      </c>
    </row>
    <row r="30" spans="1:7" x14ac:dyDescent="0.25">
      <c r="A30" s="17" t="s">
        <v>15</v>
      </c>
      <c r="B30" s="17">
        <v>2</v>
      </c>
      <c r="C30" s="17">
        <v>34</v>
      </c>
      <c r="D30" s="17" t="s">
        <v>121</v>
      </c>
      <c r="E30">
        <v>14</v>
      </c>
      <c r="F30" s="17">
        <v>18</v>
      </c>
      <c r="G30">
        <v>94</v>
      </c>
    </row>
    <row r="31" spans="1:7" x14ac:dyDescent="0.25">
      <c r="A31" s="17" t="s">
        <v>15</v>
      </c>
      <c r="B31" s="17">
        <v>2.5</v>
      </c>
      <c r="C31" s="17">
        <v>34</v>
      </c>
      <c r="D31" s="17" t="s">
        <v>121</v>
      </c>
      <c r="E31">
        <v>14.5</v>
      </c>
      <c r="F31" s="17">
        <v>18</v>
      </c>
      <c r="G31">
        <v>93.5</v>
      </c>
    </row>
    <row r="32" spans="1:7" x14ac:dyDescent="0.25">
      <c r="A32" s="17" t="s">
        <v>15</v>
      </c>
      <c r="B32" s="17">
        <v>3</v>
      </c>
      <c r="C32" s="17">
        <v>34</v>
      </c>
      <c r="D32" s="17" t="s">
        <v>121</v>
      </c>
      <c r="E32">
        <v>15</v>
      </c>
      <c r="F32" s="17">
        <v>18</v>
      </c>
      <c r="G32">
        <v>93</v>
      </c>
    </row>
    <row r="33" spans="1:7" x14ac:dyDescent="0.25">
      <c r="A33" s="17" t="s">
        <v>15</v>
      </c>
      <c r="B33" s="17">
        <v>3.5</v>
      </c>
      <c r="C33" s="17">
        <v>34</v>
      </c>
      <c r="D33" s="17" t="s">
        <v>121</v>
      </c>
      <c r="E33">
        <v>15.5</v>
      </c>
      <c r="F33" s="17">
        <v>18</v>
      </c>
      <c r="G33">
        <v>92.5</v>
      </c>
    </row>
    <row r="34" spans="1:7" x14ac:dyDescent="0.25">
      <c r="A34" s="17" t="s">
        <v>15</v>
      </c>
      <c r="B34" s="17">
        <v>4</v>
      </c>
      <c r="C34" s="17">
        <v>34</v>
      </c>
      <c r="D34" s="17" t="s">
        <v>121</v>
      </c>
      <c r="E34">
        <v>16</v>
      </c>
      <c r="F34" s="17">
        <v>18</v>
      </c>
      <c r="G34">
        <v>92</v>
      </c>
    </row>
    <row r="35" spans="1:7" x14ac:dyDescent="0.25">
      <c r="A35" s="17" t="s">
        <v>15</v>
      </c>
      <c r="B35" s="17">
        <v>4.5</v>
      </c>
      <c r="C35" s="17">
        <v>34</v>
      </c>
      <c r="D35" s="17" t="s">
        <v>121</v>
      </c>
      <c r="E35">
        <v>16.5</v>
      </c>
      <c r="F35" s="17">
        <v>18</v>
      </c>
      <c r="G35">
        <v>91.5</v>
      </c>
    </row>
    <row r="36" spans="1:7" ht="12" customHeight="1" x14ac:dyDescent="0.25">
      <c r="A36" s="17" t="s">
        <v>15</v>
      </c>
      <c r="B36" s="17">
        <v>5</v>
      </c>
      <c r="C36" s="17">
        <v>34</v>
      </c>
      <c r="D36" s="17" t="s">
        <v>121</v>
      </c>
      <c r="E36">
        <v>17</v>
      </c>
      <c r="F36" s="17">
        <v>18</v>
      </c>
      <c r="G36">
        <v>91</v>
      </c>
    </row>
    <row r="37" spans="1:7" ht="12" customHeight="1" x14ac:dyDescent="0.25">
      <c r="A37" s="17" t="s">
        <v>15</v>
      </c>
      <c r="B37" s="17">
        <v>5.5</v>
      </c>
      <c r="C37" s="17">
        <v>34</v>
      </c>
      <c r="D37" s="17" t="s">
        <v>121</v>
      </c>
      <c r="E37">
        <v>17.5</v>
      </c>
      <c r="F37" s="17">
        <v>18</v>
      </c>
      <c r="G37">
        <v>90.5</v>
      </c>
    </row>
    <row r="38" spans="1:7" x14ac:dyDescent="0.25">
      <c r="A38" s="17" t="s">
        <v>15</v>
      </c>
      <c r="B38" s="17">
        <v>6</v>
      </c>
      <c r="C38" s="17">
        <v>34</v>
      </c>
      <c r="D38" s="17" t="s">
        <v>121</v>
      </c>
      <c r="E38">
        <v>18</v>
      </c>
      <c r="F38" s="17">
        <v>18</v>
      </c>
      <c r="G38">
        <v>90</v>
      </c>
    </row>
    <row r="39" spans="1:7" x14ac:dyDescent="0.25">
      <c r="A39" s="17" t="s">
        <v>15</v>
      </c>
      <c r="B39" s="17">
        <v>0.5</v>
      </c>
      <c r="C39" s="17">
        <v>37</v>
      </c>
      <c r="D39" s="17" t="s">
        <v>121</v>
      </c>
      <c r="E39">
        <v>18.5</v>
      </c>
      <c r="F39" s="17">
        <v>18</v>
      </c>
      <c r="G39">
        <v>89.5</v>
      </c>
    </row>
    <row r="40" spans="1:7" x14ac:dyDescent="0.25">
      <c r="A40" s="17" t="s">
        <v>15</v>
      </c>
      <c r="B40" s="17">
        <v>1</v>
      </c>
      <c r="C40" s="17">
        <v>37</v>
      </c>
      <c r="D40" s="17" t="s">
        <v>121</v>
      </c>
      <c r="E40">
        <v>19</v>
      </c>
      <c r="F40" s="17">
        <v>18</v>
      </c>
      <c r="G40">
        <v>89</v>
      </c>
    </row>
    <row r="41" spans="1:7" x14ac:dyDescent="0.25">
      <c r="A41" s="17" t="s">
        <v>15</v>
      </c>
      <c r="B41" s="17">
        <v>1.5</v>
      </c>
      <c r="C41" s="17">
        <v>37</v>
      </c>
      <c r="D41" s="17" t="s">
        <v>121</v>
      </c>
      <c r="E41">
        <v>19.5</v>
      </c>
      <c r="F41" s="17">
        <v>18</v>
      </c>
      <c r="G41">
        <v>88.5</v>
      </c>
    </row>
    <row r="42" spans="1:7" x14ac:dyDescent="0.25">
      <c r="A42" s="17" t="s">
        <v>15</v>
      </c>
      <c r="B42" s="17">
        <v>2</v>
      </c>
      <c r="C42" s="17">
        <v>37</v>
      </c>
      <c r="D42" s="17" t="s">
        <v>121</v>
      </c>
      <c r="E42">
        <v>20</v>
      </c>
      <c r="F42" s="17">
        <v>18</v>
      </c>
      <c r="G42">
        <v>88</v>
      </c>
    </row>
    <row r="43" spans="1:7" x14ac:dyDescent="0.25">
      <c r="A43" s="17" t="s">
        <v>15</v>
      </c>
      <c r="B43" s="17">
        <v>2.5</v>
      </c>
      <c r="C43" s="17">
        <v>37</v>
      </c>
      <c r="D43" s="17" t="s">
        <v>121</v>
      </c>
      <c r="E43">
        <v>20.5</v>
      </c>
      <c r="F43" s="17">
        <v>18</v>
      </c>
      <c r="G43">
        <v>87.5</v>
      </c>
    </row>
    <row r="44" spans="1:7" x14ac:dyDescent="0.25">
      <c r="A44" s="17" t="s">
        <v>15</v>
      </c>
      <c r="B44" s="17">
        <v>3</v>
      </c>
      <c r="C44" s="17">
        <v>37</v>
      </c>
      <c r="D44" s="17" t="s">
        <v>121</v>
      </c>
      <c r="E44">
        <v>21</v>
      </c>
      <c r="F44" s="17">
        <v>18</v>
      </c>
      <c r="G44">
        <v>87</v>
      </c>
    </row>
    <row r="45" spans="1:7" x14ac:dyDescent="0.25">
      <c r="A45" s="17" t="s">
        <v>15</v>
      </c>
      <c r="B45" s="17">
        <v>3.5</v>
      </c>
      <c r="C45" s="17">
        <v>37</v>
      </c>
      <c r="D45" s="17" t="s">
        <v>121</v>
      </c>
      <c r="E45">
        <v>21.5</v>
      </c>
      <c r="F45" s="17">
        <v>18</v>
      </c>
      <c r="G45">
        <v>86.5</v>
      </c>
    </row>
    <row r="46" spans="1:7" x14ac:dyDescent="0.25">
      <c r="A46" s="17" t="s">
        <v>15</v>
      </c>
      <c r="B46" s="17">
        <v>4</v>
      </c>
      <c r="C46" s="17">
        <v>37</v>
      </c>
      <c r="D46" s="17" t="s">
        <v>121</v>
      </c>
      <c r="E46">
        <v>22</v>
      </c>
      <c r="F46" s="17">
        <v>18</v>
      </c>
      <c r="G46">
        <v>86</v>
      </c>
    </row>
    <row r="47" spans="1:7" x14ac:dyDescent="0.25">
      <c r="A47" s="17" t="s">
        <v>15</v>
      </c>
      <c r="B47" s="17">
        <v>4.5</v>
      </c>
      <c r="C47" s="17">
        <v>37</v>
      </c>
      <c r="D47" s="17" t="s">
        <v>121</v>
      </c>
      <c r="E47">
        <v>22.5</v>
      </c>
      <c r="F47" s="17">
        <v>18</v>
      </c>
      <c r="G47">
        <v>85.5</v>
      </c>
    </row>
    <row r="48" spans="1:7" x14ac:dyDescent="0.25">
      <c r="A48" s="17" t="s">
        <v>15</v>
      </c>
      <c r="B48" s="17">
        <v>5</v>
      </c>
      <c r="C48" s="17">
        <v>37</v>
      </c>
      <c r="D48" s="17" t="s">
        <v>121</v>
      </c>
      <c r="E48">
        <v>23</v>
      </c>
      <c r="F48" s="17">
        <v>18</v>
      </c>
      <c r="G48">
        <v>85</v>
      </c>
    </row>
    <row r="49" spans="1:7" x14ac:dyDescent="0.25">
      <c r="A49" s="17" t="s">
        <v>15</v>
      </c>
      <c r="B49" s="17">
        <v>5.5</v>
      </c>
      <c r="C49" s="17">
        <v>37</v>
      </c>
      <c r="D49" s="17" t="s">
        <v>121</v>
      </c>
      <c r="E49">
        <v>23.5</v>
      </c>
      <c r="F49" s="17">
        <v>18</v>
      </c>
      <c r="G49">
        <v>84.5</v>
      </c>
    </row>
    <row r="50" spans="1:7" x14ac:dyDescent="0.25">
      <c r="A50" s="17" t="s">
        <v>15</v>
      </c>
      <c r="B50" s="17">
        <v>6</v>
      </c>
      <c r="C50" s="17">
        <v>37</v>
      </c>
      <c r="D50" s="17" t="s">
        <v>121</v>
      </c>
      <c r="E50">
        <v>24</v>
      </c>
      <c r="F50" s="17">
        <v>18</v>
      </c>
      <c r="G50">
        <v>84</v>
      </c>
    </row>
    <row r="51" spans="1:7" x14ac:dyDescent="0.25">
      <c r="A51" s="17" t="s">
        <v>15</v>
      </c>
      <c r="B51" s="17">
        <v>0.5</v>
      </c>
      <c r="C51" s="17">
        <v>40</v>
      </c>
      <c r="D51" s="17" t="s">
        <v>121</v>
      </c>
      <c r="E51">
        <v>24.5</v>
      </c>
      <c r="F51" s="17">
        <v>18</v>
      </c>
      <c r="G51">
        <v>83.5</v>
      </c>
    </row>
    <row r="52" spans="1:7" x14ac:dyDescent="0.25">
      <c r="A52" s="17" t="s">
        <v>15</v>
      </c>
      <c r="B52" s="17">
        <v>1</v>
      </c>
      <c r="C52" s="17">
        <v>40</v>
      </c>
      <c r="D52" s="17" t="s">
        <v>121</v>
      </c>
      <c r="E52">
        <v>25</v>
      </c>
      <c r="F52" s="17">
        <v>18</v>
      </c>
      <c r="G52">
        <v>83</v>
      </c>
    </row>
    <row r="53" spans="1:7" x14ac:dyDescent="0.25">
      <c r="A53" s="17" t="s">
        <v>15</v>
      </c>
      <c r="B53" s="17">
        <v>1.5</v>
      </c>
      <c r="C53" s="17">
        <v>40</v>
      </c>
      <c r="D53" s="17" t="s">
        <v>121</v>
      </c>
      <c r="E53">
        <v>25.5</v>
      </c>
      <c r="F53" s="17">
        <v>18</v>
      </c>
      <c r="G53">
        <v>82.5</v>
      </c>
    </row>
    <row r="54" spans="1:7" x14ac:dyDescent="0.25">
      <c r="A54" s="17" t="s">
        <v>15</v>
      </c>
      <c r="B54" s="17">
        <v>2</v>
      </c>
      <c r="C54" s="17">
        <v>40</v>
      </c>
      <c r="D54" s="17" t="s">
        <v>121</v>
      </c>
      <c r="E54">
        <v>26</v>
      </c>
      <c r="F54" s="17">
        <v>18</v>
      </c>
      <c r="G54">
        <v>82</v>
      </c>
    </row>
    <row r="55" spans="1:7" x14ac:dyDescent="0.25">
      <c r="A55" s="17" t="s">
        <v>15</v>
      </c>
      <c r="B55" s="17">
        <v>2.5</v>
      </c>
      <c r="C55" s="17">
        <v>40</v>
      </c>
      <c r="D55" s="17" t="s">
        <v>121</v>
      </c>
      <c r="E55">
        <v>26.5</v>
      </c>
      <c r="F55" s="17">
        <v>18</v>
      </c>
      <c r="G55">
        <v>81.5</v>
      </c>
    </row>
    <row r="56" spans="1:7" x14ac:dyDescent="0.25">
      <c r="A56" s="17" t="s">
        <v>15</v>
      </c>
      <c r="B56" s="17">
        <v>3</v>
      </c>
      <c r="C56" s="17">
        <v>40</v>
      </c>
      <c r="D56" s="17" t="s">
        <v>121</v>
      </c>
      <c r="E56">
        <v>27</v>
      </c>
      <c r="F56" s="17">
        <v>18</v>
      </c>
      <c r="G56">
        <v>81</v>
      </c>
    </row>
    <row r="57" spans="1:7" x14ac:dyDescent="0.25">
      <c r="A57" s="17" t="s">
        <v>15</v>
      </c>
      <c r="B57" s="17">
        <v>3.5</v>
      </c>
      <c r="C57" s="17">
        <v>40</v>
      </c>
      <c r="D57" s="17" t="s">
        <v>121</v>
      </c>
      <c r="E57">
        <v>27.5</v>
      </c>
      <c r="F57" s="17">
        <v>18</v>
      </c>
      <c r="G57">
        <v>80.5</v>
      </c>
    </row>
    <row r="58" spans="1:7" x14ac:dyDescent="0.25">
      <c r="A58" s="17" t="s">
        <v>15</v>
      </c>
      <c r="B58" s="17">
        <v>4</v>
      </c>
      <c r="C58" s="17">
        <v>40</v>
      </c>
      <c r="D58" s="17" t="s">
        <v>121</v>
      </c>
      <c r="E58">
        <v>28</v>
      </c>
      <c r="F58" s="17">
        <v>18</v>
      </c>
      <c r="G58">
        <v>80</v>
      </c>
    </row>
    <row r="59" spans="1:7" x14ac:dyDescent="0.25">
      <c r="A59" s="17" t="s">
        <v>15</v>
      </c>
      <c r="B59" s="17">
        <v>4.5</v>
      </c>
      <c r="C59" s="17">
        <v>40</v>
      </c>
      <c r="D59" s="17" t="s">
        <v>121</v>
      </c>
      <c r="E59">
        <v>28.5</v>
      </c>
      <c r="F59" s="17">
        <v>18</v>
      </c>
      <c r="G59">
        <v>79.5</v>
      </c>
    </row>
    <row r="60" spans="1:7" x14ac:dyDescent="0.25">
      <c r="A60" s="17" t="s">
        <v>15</v>
      </c>
      <c r="B60" s="17">
        <v>5</v>
      </c>
      <c r="C60" s="17">
        <v>40</v>
      </c>
      <c r="D60" s="17" t="s">
        <v>121</v>
      </c>
      <c r="E60">
        <v>29</v>
      </c>
      <c r="F60" s="17">
        <v>18</v>
      </c>
      <c r="G60">
        <v>79</v>
      </c>
    </row>
    <row r="61" spans="1:7" x14ac:dyDescent="0.25">
      <c r="A61" s="17" t="s">
        <v>15</v>
      </c>
      <c r="B61" s="17">
        <v>5.5</v>
      </c>
      <c r="C61" s="17">
        <v>40</v>
      </c>
      <c r="D61" s="17" t="s">
        <v>121</v>
      </c>
      <c r="E61">
        <v>29.5</v>
      </c>
      <c r="F61" s="17">
        <v>18</v>
      </c>
      <c r="G61">
        <v>78.5</v>
      </c>
    </row>
    <row r="62" spans="1:7" x14ac:dyDescent="0.25">
      <c r="A62" s="17" t="s">
        <v>15</v>
      </c>
      <c r="B62" s="17">
        <v>6</v>
      </c>
      <c r="C62" s="17">
        <v>40</v>
      </c>
      <c r="D62" s="17" t="s">
        <v>121</v>
      </c>
      <c r="E62">
        <v>30</v>
      </c>
      <c r="F62" s="17">
        <v>18</v>
      </c>
      <c r="G62">
        <v>78</v>
      </c>
    </row>
    <row r="63" spans="1:7" x14ac:dyDescent="0.25">
      <c r="A63" s="17" t="s">
        <v>15</v>
      </c>
      <c r="B63" s="17">
        <v>0.5</v>
      </c>
      <c r="C63" s="17">
        <v>43</v>
      </c>
      <c r="D63" s="17" t="s">
        <v>121</v>
      </c>
      <c r="E63">
        <v>30.5</v>
      </c>
      <c r="F63" s="17">
        <v>18</v>
      </c>
      <c r="G63">
        <v>77.5</v>
      </c>
    </row>
    <row r="64" spans="1:7" x14ac:dyDescent="0.25">
      <c r="A64" s="17" t="s">
        <v>15</v>
      </c>
      <c r="B64" s="17">
        <v>1</v>
      </c>
      <c r="C64" s="17">
        <v>43</v>
      </c>
      <c r="D64" s="17" t="s">
        <v>121</v>
      </c>
      <c r="E64">
        <v>31</v>
      </c>
      <c r="F64" s="17">
        <v>18</v>
      </c>
      <c r="G64">
        <v>77</v>
      </c>
    </row>
    <row r="65" spans="1:7" x14ac:dyDescent="0.25">
      <c r="A65" s="17" t="s">
        <v>15</v>
      </c>
      <c r="B65" s="17">
        <v>1.5</v>
      </c>
      <c r="C65" s="17">
        <v>43</v>
      </c>
      <c r="D65" s="17" t="s">
        <v>121</v>
      </c>
      <c r="E65">
        <v>31.5</v>
      </c>
      <c r="F65" s="17">
        <v>18</v>
      </c>
      <c r="G65">
        <v>76.5</v>
      </c>
    </row>
    <row r="66" spans="1:7" x14ac:dyDescent="0.25">
      <c r="A66" s="17" t="s">
        <v>15</v>
      </c>
      <c r="B66" s="17">
        <v>2</v>
      </c>
      <c r="C66" s="17">
        <v>43</v>
      </c>
      <c r="D66" s="17" t="s">
        <v>121</v>
      </c>
      <c r="E66">
        <v>32</v>
      </c>
      <c r="F66" s="17">
        <v>18</v>
      </c>
      <c r="G66">
        <v>76</v>
      </c>
    </row>
    <row r="67" spans="1:7" x14ac:dyDescent="0.25">
      <c r="A67" s="17" t="s">
        <v>15</v>
      </c>
      <c r="B67" s="17">
        <v>2.5</v>
      </c>
      <c r="C67" s="17">
        <v>43</v>
      </c>
      <c r="D67" s="17" t="s">
        <v>121</v>
      </c>
      <c r="E67">
        <v>32.5</v>
      </c>
      <c r="F67" s="17">
        <v>18</v>
      </c>
      <c r="G67">
        <v>75.5</v>
      </c>
    </row>
    <row r="68" spans="1:7" x14ac:dyDescent="0.25">
      <c r="A68" s="17" t="s">
        <v>15</v>
      </c>
      <c r="B68" s="17">
        <v>3</v>
      </c>
      <c r="C68" s="17">
        <v>43</v>
      </c>
      <c r="D68" s="17" t="s">
        <v>121</v>
      </c>
      <c r="E68">
        <v>33</v>
      </c>
      <c r="F68" s="17">
        <v>18</v>
      </c>
      <c r="G68">
        <v>75</v>
      </c>
    </row>
    <row r="69" spans="1:7" x14ac:dyDescent="0.25">
      <c r="A69" s="17" t="s">
        <v>15</v>
      </c>
      <c r="B69" s="17">
        <v>3.5</v>
      </c>
      <c r="C69" s="17">
        <v>43</v>
      </c>
      <c r="D69" s="17" t="s">
        <v>121</v>
      </c>
      <c r="E69">
        <v>33.5</v>
      </c>
      <c r="F69" s="17">
        <v>18</v>
      </c>
      <c r="G69">
        <v>74.5</v>
      </c>
    </row>
    <row r="70" spans="1:7" x14ac:dyDescent="0.25">
      <c r="A70" s="17" t="s">
        <v>15</v>
      </c>
      <c r="B70" s="17">
        <v>4</v>
      </c>
      <c r="C70" s="17">
        <v>43</v>
      </c>
      <c r="D70" s="17" t="s">
        <v>121</v>
      </c>
      <c r="E70">
        <v>34</v>
      </c>
      <c r="F70" s="17">
        <v>18</v>
      </c>
      <c r="G70">
        <v>74</v>
      </c>
    </row>
    <row r="71" spans="1:7" x14ac:dyDescent="0.25">
      <c r="A71" s="17" t="s">
        <v>15</v>
      </c>
      <c r="B71" s="17">
        <v>4.5</v>
      </c>
      <c r="C71" s="17">
        <v>43</v>
      </c>
      <c r="D71" s="17" t="s">
        <v>121</v>
      </c>
      <c r="E71">
        <v>34.5</v>
      </c>
      <c r="F71" s="17">
        <v>18</v>
      </c>
      <c r="G71">
        <v>73.5</v>
      </c>
    </row>
    <row r="72" spans="1:7" x14ac:dyDescent="0.25">
      <c r="A72" s="17" t="s">
        <v>15</v>
      </c>
      <c r="B72" s="17">
        <v>5</v>
      </c>
      <c r="C72" s="17">
        <v>43</v>
      </c>
      <c r="D72" s="17" t="s">
        <v>121</v>
      </c>
      <c r="E72">
        <v>35</v>
      </c>
      <c r="F72" s="17">
        <v>18</v>
      </c>
      <c r="G72">
        <v>73</v>
      </c>
    </row>
    <row r="73" spans="1:7" x14ac:dyDescent="0.25">
      <c r="A73" s="17" t="s">
        <v>15</v>
      </c>
      <c r="B73" s="17">
        <v>5.5</v>
      </c>
      <c r="C73" s="17">
        <v>43</v>
      </c>
      <c r="D73" s="17" t="s">
        <v>121</v>
      </c>
      <c r="E73">
        <v>35.5</v>
      </c>
      <c r="F73" s="17">
        <v>18</v>
      </c>
      <c r="G73">
        <v>72.5</v>
      </c>
    </row>
    <row r="74" spans="1:7" x14ac:dyDescent="0.25">
      <c r="A74" s="17" t="s">
        <v>15</v>
      </c>
      <c r="B74" s="17">
        <v>6</v>
      </c>
      <c r="C74" s="17">
        <v>43</v>
      </c>
      <c r="D74" s="17" t="s">
        <v>121</v>
      </c>
      <c r="E74">
        <v>36</v>
      </c>
      <c r="F74" s="17">
        <v>18</v>
      </c>
      <c r="G74">
        <v>72</v>
      </c>
    </row>
    <row r="75" spans="1:7" x14ac:dyDescent="0.25">
      <c r="A75" s="17" t="s">
        <v>15</v>
      </c>
      <c r="B75" s="17">
        <v>0.5</v>
      </c>
      <c r="C75" s="17">
        <v>46</v>
      </c>
      <c r="D75" s="17" t="s">
        <v>121</v>
      </c>
      <c r="E75">
        <v>36.5</v>
      </c>
      <c r="F75" s="17">
        <v>18</v>
      </c>
      <c r="G75">
        <v>71.5</v>
      </c>
    </row>
    <row r="76" spans="1:7" x14ac:dyDescent="0.25">
      <c r="A76" s="17" t="s">
        <v>15</v>
      </c>
      <c r="B76" s="17">
        <v>1</v>
      </c>
      <c r="C76" s="17">
        <v>46</v>
      </c>
      <c r="D76" s="17" t="s">
        <v>121</v>
      </c>
      <c r="E76">
        <v>37</v>
      </c>
      <c r="F76" s="17">
        <v>18</v>
      </c>
      <c r="G76">
        <v>71</v>
      </c>
    </row>
    <row r="77" spans="1:7" x14ac:dyDescent="0.25">
      <c r="A77" s="17" t="s">
        <v>15</v>
      </c>
      <c r="B77" s="17">
        <v>1.5</v>
      </c>
      <c r="C77" s="17">
        <v>46</v>
      </c>
      <c r="D77" s="17" t="s">
        <v>121</v>
      </c>
      <c r="E77">
        <v>37.5</v>
      </c>
      <c r="F77" s="17">
        <v>18</v>
      </c>
      <c r="G77">
        <v>70.5</v>
      </c>
    </row>
    <row r="78" spans="1:7" x14ac:dyDescent="0.25">
      <c r="A78" s="17" t="s">
        <v>15</v>
      </c>
      <c r="B78" s="17">
        <v>2</v>
      </c>
      <c r="C78" s="17">
        <v>46</v>
      </c>
      <c r="D78" s="17" t="s">
        <v>121</v>
      </c>
      <c r="E78">
        <v>38</v>
      </c>
      <c r="F78" s="17">
        <v>18</v>
      </c>
      <c r="G78">
        <v>70</v>
      </c>
    </row>
    <row r="79" spans="1:7" x14ac:dyDescent="0.25">
      <c r="A79" s="17" t="s">
        <v>15</v>
      </c>
      <c r="B79" s="17">
        <v>2.5</v>
      </c>
      <c r="C79" s="17">
        <v>46</v>
      </c>
      <c r="D79" s="17" t="s">
        <v>121</v>
      </c>
      <c r="E79">
        <v>38.5</v>
      </c>
      <c r="F79" s="17">
        <v>18</v>
      </c>
      <c r="G79">
        <v>69.5</v>
      </c>
    </row>
    <row r="80" spans="1:7" x14ac:dyDescent="0.25">
      <c r="A80" s="17" t="s">
        <v>15</v>
      </c>
      <c r="B80" s="17">
        <v>3</v>
      </c>
      <c r="C80" s="17">
        <v>46</v>
      </c>
      <c r="D80" s="17" t="s">
        <v>121</v>
      </c>
      <c r="E80">
        <v>39</v>
      </c>
      <c r="F80" s="17">
        <v>18</v>
      </c>
      <c r="G80">
        <v>69</v>
      </c>
    </row>
    <row r="81" spans="1:7" x14ac:dyDescent="0.25">
      <c r="A81" s="17" t="s">
        <v>15</v>
      </c>
      <c r="B81" s="17">
        <v>3.5</v>
      </c>
      <c r="C81" s="17">
        <v>46</v>
      </c>
      <c r="D81" s="17" t="s">
        <v>121</v>
      </c>
      <c r="E81">
        <v>39.5</v>
      </c>
      <c r="F81" s="17">
        <v>18</v>
      </c>
      <c r="G81">
        <v>68.5</v>
      </c>
    </row>
    <row r="82" spans="1:7" x14ac:dyDescent="0.25">
      <c r="A82" s="17" t="s">
        <v>15</v>
      </c>
      <c r="B82" s="17">
        <v>4</v>
      </c>
      <c r="C82" s="17">
        <v>46</v>
      </c>
      <c r="D82" s="17" t="s">
        <v>121</v>
      </c>
      <c r="E82">
        <v>40</v>
      </c>
      <c r="F82" s="17">
        <v>18</v>
      </c>
      <c r="G82">
        <v>68</v>
      </c>
    </row>
    <row r="83" spans="1:7" x14ac:dyDescent="0.25">
      <c r="A83" s="17" t="s">
        <v>15</v>
      </c>
      <c r="B83" s="17">
        <v>4.5</v>
      </c>
      <c r="C83" s="17">
        <v>46</v>
      </c>
      <c r="D83" s="17" t="s">
        <v>121</v>
      </c>
      <c r="E83">
        <v>40.5</v>
      </c>
      <c r="F83" s="17">
        <v>18</v>
      </c>
      <c r="G83">
        <v>67.5</v>
      </c>
    </row>
    <row r="84" spans="1:7" x14ac:dyDescent="0.25">
      <c r="A84" s="17" t="s">
        <v>15</v>
      </c>
      <c r="B84" s="17">
        <v>5</v>
      </c>
      <c r="C84" s="17">
        <v>46</v>
      </c>
      <c r="D84" s="17" t="s">
        <v>121</v>
      </c>
      <c r="E84">
        <v>41</v>
      </c>
      <c r="F84" s="17">
        <v>18</v>
      </c>
      <c r="G84">
        <v>67</v>
      </c>
    </row>
    <row r="85" spans="1:7" x14ac:dyDescent="0.25">
      <c r="A85" s="17" t="s">
        <v>15</v>
      </c>
      <c r="B85" s="17">
        <v>5.5</v>
      </c>
      <c r="C85" s="17">
        <v>46</v>
      </c>
      <c r="D85" s="17" t="s">
        <v>121</v>
      </c>
      <c r="E85">
        <v>41.5</v>
      </c>
      <c r="F85" s="17">
        <v>18</v>
      </c>
      <c r="G85">
        <v>66.5</v>
      </c>
    </row>
    <row r="86" spans="1:7" x14ac:dyDescent="0.25">
      <c r="A86" s="17" t="s">
        <v>15</v>
      </c>
      <c r="B86" s="17">
        <v>6</v>
      </c>
      <c r="C86" s="17">
        <v>46</v>
      </c>
      <c r="D86" s="17" t="s">
        <v>121</v>
      </c>
      <c r="E86">
        <v>42</v>
      </c>
      <c r="F86" s="17">
        <v>18</v>
      </c>
      <c r="G86">
        <v>66</v>
      </c>
    </row>
    <row r="87" spans="1:7" x14ac:dyDescent="0.25">
      <c r="A87" s="17" t="s">
        <v>15</v>
      </c>
      <c r="B87" s="17">
        <v>0.5</v>
      </c>
      <c r="C87" s="17">
        <v>49</v>
      </c>
      <c r="D87" s="17" t="s">
        <v>121</v>
      </c>
      <c r="E87">
        <v>42.5</v>
      </c>
      <c r="F87" s="17">
        <v>18</v>
      </c>
      <c r="G87">
        <v>65.5</v>
      </c>
    </row>
    <row r="88" spans="1:7" x14ac:dyDescent="0.25">
      <c r="A88" s="17" t="s">
        <v>15</v>
      </c>
      <c r="B88" s="17">
        <v>1</v>
      </c>
      <c r="C88" s="17">
        <v>49</v>
      </c>
      <c r="D88" s="17" t="s">
        <v>121</v>
      </c>
      <c r="E88">
        <v>43</v>
      </c>
      <c r="F88" s="17">
        <v>18</v>
      </c>
      <c r="G88">
        <v>65</v>
      </c>
    </row>
    <row r="89" spans="1:7" x14ac:dyDescent="0.25">
      <c r="A89" s="17" t="s">
        <v>15</v>
      </c>
      <c r="B89" s="17">
        <v>1.5</v>
      </c>
      <c r="C89" s="17">
        <v>49</v>
      </c>
      <c r="D89" s="17" t="s">
        <v>121</v>
      </c>
      <c r="E89">
        <v>43.5</v>
      </c>
      <c r="F89" s="17">
        <v>18</v>
      </c>
      <c r="G89">
        <v>64.5</v>
      </c>
    </row>
    <row r="90" spans="1:7" x14ac:dyDescent="0.25">
      <c r="A90" s="17" t="s">
        <v>15</v>
      </c>
      <c r="B90" s="17">
        <v>2</v>
      </c>
      <c r="C90" s="17">
        <v>49</v>
      </c>
      <c r="D90" s="17" t="s">
        <v>121</v>
      </c>
      <c r="E90">
        <v>44</v>
      </c>
      <c r="F90" s="17">
        <v>18</v>
      </c>
      <c r="G90">
        <v>64</v>
      </c>
    </row>
    <row r="91" spans="1:7" x14ac:dyDescent="0.25">
      <c r="A91" s="17" t="s">
        <v>15</v>
      </c>
      <c r="B91" s="17">
        <v>2.5</v>
      </c>
      <c r="C91" s="17">
        <v>49</v>
      </c>
      <c r="D91" s="17" t="s">
        <v>121</v>
      </c>
      <c r="E91">
        <v>44.5</v>
      </c>
      <c r="F91" s="17">
        <v>18</v>
      </c>
      <c r="G91">
        <v>63.5</v>
      </c>
    </row>
    <row r="92" spans="1:7" x14ac:dyDescent="0.25">
      <c r="A92" s="17" t="s">
        <v>15</v>
      </c>
      <c r="B92" s="17">
        <v>3</v>
      </c>
      <c r="C92" s="17">
        <v>49</v>
      </c>
      <c r="D92" s="17" t="s">
        <v>121</v>
      </c>
      <c r="E92">
        <v>45</v>
      </c>
      <c r="F92" s="17">
        <v>18</v>
      </c>
      <c r="G92">
        <v>63</v>
      </c>
    </row>
    <row r="93" spans="1:7" x14ac:dyDescent="0.25">
      <c r="A93" s="17" t="s">
        <v>15</v>
      </c>
      <c r="B93" s="17">
        <v>3.5</v>
      </c>
      <c r="C93" s="17">
        <v>49</v>
      </c>
      <c r="D93" s="17" t="s">
        <v>121</v>
      </c>
      <c r="E93">
        <v>45.5</v>
      </c>
      <c r="F93" s="17">
        <v>18</v>
      </c>
      <c r="G93">
        <v>62.5</v>
      </c>
    </row>
    <row r="94" spans="1:7" x14ac:dyDescent="0.25">
      <c r="A94" s="17" t="s">
        <v>15</v>
      </c>
      <c r="B94" s="17">
        <v>4</v>
      </c>
      <c r="C94" s="17">
        <v>49</v>
      </c>
      <c r="D94" s="17" t="s">
        <v>121</v>
      </c>
      <c r="E94">
        <v>46</v>
      </c>
      <c r="F94" s="17">
        <v>18</v>
      </c>
      <c r="G94">
        <v>62</v>
      </c>
    </row>
    <row r="95" spans="1:7" x14ac:dyDescent="0.25">
      <c r="A95" s="17" t="s">
        <v>15</v>
      </c>
      <c r="B95" s="17">
        <v>4.5</v>
      </c>
      <c r="C95" s="17">
        <v>49</v>
      </c>
      <c r="D95" s="17" t="s">
        <v>121</v>
      </c>
      <c r="E95">
        <v>46.5</v>
      </c>
      <c r="F95" s="17">
        <v>18</v>
      </c>
      <c r="G95">
        <v>61.5</v>
      </c>
    </row>
    <row r="96" spans="1:7" x14ac:dyDescent="0.25">
      <c r="A96" s="17" t="s">
        <v>15</v>
      </c>
      <c r="B96" s="17">
        <v>5</v>
      </c>
      <c r="C96" s="17">
        <v>49</v>
      </c>
      <c r="D96" s="17" t="s">
        <v>121</v>
      </c>
      <c r="E96">
        <v>47</v>
      </c>
      <c r="F96" s="17">
        <v>18</v>
      </c>
      <c r="G96">
        <v>61</v>
      </c>
    </row>
    <row r="97" spans="1:7" x14ac:dyDescent="0.25">
      <c r="A97" s="17" t="s">
        <v>15</v>
      </c>
      <c r="B97" s="17">
        <v>5.5</v>
      </c>
      <c r="C97" s="17">
        <v>49</v>
      </c>
      <c r="D97" s="17" t="s">
        <v>121</v>
      </c>
      <c r="E97">
        <v>47.5</v>
      </c>
      <c r="F97" s="17">
        <v>18</v>
      </c>
      <c r="G97">
        <v>60.5</v>
      </c>
    </row>
    <row r="98" spans="1:7" x14ac:dyDescent="0.25">
      <c r="A98" s="17" t="s">
        <v>15</v>
      </c>
      <c r="B98" s="17">
        <v>6</v>
      </c>
      <c r="C98" s="17">
        <v>49</v>
      </c>
      <c r="D98" s="17" t="s">
        <v>121</v>
      </c>
      <c r="E98">
        <v>48</v>
      </c>
      <c r="F98" s="17">
        <v>18</v>
      </c>
      <c r="G98">
        <v>60</v>
      </c>
    </row>
    <row r="99" spans="1:7" x14ac:dyDescent="0.25">
      <c r="A99" s="17" t="s">
        <v>15</v>
      </c>
      <c r="B99" s="17">
        <v>0.5</v>
      </c>
      <c r="C99" s="17">
        <v>49</v>
      </c>
      <c r="D99" s="17" t="s">
        <v>8</v>
      </c>
      <c r="E99">
        <v>48.5</v>
      </c>
      <c r="F99" s="17">
        <v>16</v>
      </c>
      <c r="G99">
        <v>59.5</v>
      </c>
    </row>
    <row r="100" spans="1:7" x14ac:dyDescent="0.25">
      <c r="A100" s="17" t="s">
        <v>15</v>
      </c>
      <c r="B100" s="17">
        <v>1</v>
      </c>
      <c r="C100" s="17">
        <v>49</v>
      </c>
      <c r="D100" s="17" t="s">
        <v>8</v>
      </c>
      <c r="E100">
        <v>49</v>
      </c>
      <c r="F100" s="17">
        <v>16</v>
      </c>
      <c r="G100">
        <v>59</v>
      </c>
    </row>
    <row r="101" spans="1:7" x14ac:dyDescent="0.25">
      <c r="A101" s="17" t="s">
        <v>15</v>
      </c>
      <c r="B101" s="17">
        <v>1.5</v>
      </c>
      <c r="C101" s="17">
        <v>49</v>
      </c>
      <c r="D101" s="17" t="s">
        <v>8</v>
      </c>
      <c r="E101">
        <v>49.5</v>
      </c>
      <c r="F101" s="17">
        <v>16</v>
      </c>
      <c r="G101">
        <v>58.5</v>
      </c>
    </row>
    <row r="102" spans="1:7" x14ac:dyDescent="0.25">
      <c r="A102" s="17" t="s">
        <v>15</v>
      </c>
      <c r="B102" s="17">
        <v>2</v>
      </c>
      <c r="C102" s="17">
        <v>49</v>
      </c>
      <c r="D102" s="17" t="s">
        <v>8</v>
      </c>
      <c r="E102">
        <v>50</v>
      </c>
      <c r="F102" s="17">
        <v>16</v>
      </c>
      <c r="G102">
        <v>58</v>
      </c>
    </row>
    <row r="103" spans="1:7" x14ac:dyDescent="0.25">
      <c r="A103" s="17" t="s">
        <v>15</v>
      </c>
      <c r="B103" s="17">
        <v>2.5</v>
      </c>
      <c r="C103" s="17">
        <v>49</v>
      </c>
      <c r="D103" s="17" t="s">
        <v>8</v>
      </c>
      <c r="E103">
        <v>50.5</v>
      </c>
      <c r="F103" s="17">
        <v>16</v>
      </c>
      <c r="G103">
        <v>57.5</v>
      </c>
    </row>
    <row r="104" spans="1:7" x14ac:dyDescent="0.25">
      <c r="A104" s="17" t="s">
        <v>15</v>
      </c>
      <c r="B104" s="17">
        <v>3</v>
      </c>
      <c r="C104" s="17">
        <v>49</v>
      </c>
      <c r="D104" s="17" t="s">
        <v>8</v>
      </c>
      <c r="E104">
        <v>51</v>
      </c>
      <c r="F104" s="17">
        <v>16</v>
      </c>
      <c r="G104">
        <v>57</v>
      </c>
    </row>
    <row r="105" spans="1:7" x14ac:dyDescent="0.25">
      <c r="A105" s="17" t="s">
        <v>15</v>
      </c>
      <c r="B105" s="17">
        <v>3.5</v>
      </c>
      <c r="C105" s="17">
        <v>49</v>
      </c>
      <c r="D105" s="17" t="s">
        <v>8</v>
      </c>
      <c r="E105">
        <v>51.5</v>
      </c>
      <c r="F105" s="17">
        <v>16</v>
      </c>
      <c r="G105">
        <v>56.5</v>
      </c>
    </row>
    <row r="106" spans="1:7" x14ac:dyDescent="0.25">
      <c r="A106" s="17" t="s">
        <v>15</v>
      </c>
      <c r="B106" s="17">
        <v>4</v>
      </c>
      <c r="C106" s="17">
        <v>49</v>
      </c>
      <c r="D106" s="17" t="s">
        <v>8</v>
      </c>
      <c r="E106">
        <v>52</v>
      </c>
      <c r="F106" s="17">
        <v>16</v>
      </c>
      <c r="G106">
        <v>56</v>
      </c>
    </row>
    <row r="107" spans="1:7" x14ac:dyDescent="0.25">
      <c r="A107" s="17" t="s">
        <v>15</v>
      </c>
      <c r="B107" s="17">
        <v>4.5</v>
      </c>
      <c r="C107" s="17">
        <v>49</v>
      </c>
      <c r="D107" s="17" t="s">
        <v>8</v>
      </c>
      <c r="E107">
        <v>52.5</v>
      </c>
      <c r="F107" s="17">
        <v>16</v>
      </c>
      <c r="G107">
        <v>55.5</v>
      </c>
    </row>
    <row r="108" spans="1:7" x14ac:dyDescent="0.25">
      <c r="A108" s="17" t="s">
        <v>15</v>
      </c>
      <c r="B108" s="17">
        <v>5</v>
      </c>
      <c r="C108" s="17">
        <v>49</v>
      </c>
      <c r="D108" s="17" t="s">
        <v>8</v>
      </c>
      <c r="E108">
        <v>53</v>
      </c>
      <c r="F108" s="17">
        <v>16</v>
      </c>
      <c r="G108">
        <v>55</v>
      </c>
    </row>
    <row r="109" spans="1:7" x14ac:dyDescent="0.25">
      <c r="A109" s="17" t="s">
        <v>15</v>
      </c>
      <c r="B109" s="17">
        <v>5.5</v>
      </c>
      <c r="C109" s="17">
        <v>49</v>
      </c>
      <c r="D109" s="17" t="s">
        <v>8</v>
      </c>
      <c r="E109">
        <v>53.5</v>
      </c>
      <c r="F109" s="17">
        <v>16</v>
      </c>
      <c r="G109">
        <v>54.5</v>
      </c>
    </row>
    <row r="110" spans="1:7" x14ac:dyDescent="0.25">
      <c r="A110" s="17" t="s">
        <v>15</v>
      </c>
      <c r="B110" s="17">
        <v>6</v>
      </c>
      <c r="C110" s="17">
        <v>49</v>
      </c>
      <c r="D110" s="17" t="s">
        <v>8</v>
      </c>
      <c r="E110">
        <v>54</v>
      </c>
      <c r="F110" s="17">
        <v>16</v>
      </c>
      <c r="G110">
        <v>54</v>
      </c>
    </row>
    <row r="111" spans="1:7" x14ac:dyDescent="0.25">
      <c r="A111" s="17" t="s">
        <v>15</v>
      </c>
      <c r="B111" s="17">
        <v>0.5</v>
      </c>
      <c r="C111" s="17">
        <v>49</v>
      </c>
      <c r="D111" s="17" t="s">
        <v>9</v>
      </c>
      <c r="E111">
        <v>54.5</v>
      </c>
      <c r="F111" s="17">
        <v>14</v>
      </c>
      <c r="G111">
        <v>53.5</v>
      </c>
    </row>
    <row r="112" spans="1:7" x14ac:dyDescent="0.25">
      <c r="A112" s="17" t="s">
        <v>15</v>
      </c>
      <c r="B112" s="17">
        <v>1</v>
      </c>
      <c r="C112" s="17">
        <v>49</v>
      </c>
      <c r="D112" s="17" t="s">
        <v>9</v>
      </c>
      <c r="E112">
        <v>55</v>
      </c>
      <c r="F112" s="17">
        <v>14</v>
      </c>
      <c r="G112">
        <v>53</v>
      </c>
    </row>
    <row r="113" spans="1:7" x14ac:dyDescent="0.25">
      <c r="A113" s="17" t="s">
        <v>15</v>
      </c>
      <c r="B113" s="17">
        <v>1.5</v>
      </c>
      <c r="C113" s="17">
        <v>49</v>
      </c>
      <c r="D113" s="17" t="s">
        <v>9</v>
      </c>
      <c r="E113">
        <v>55.5</v>
      </c>
      <c r="F113" s="17">
        <v>14</v>
      </c>
      <c r="G113">
        <v>52.5</v>
      </c>
    </row>
    <row r="114" spans="1:7" x14ac:dyDescent="0.25">
      <c r="A114" s="17" t="s">
        <v>15</v>
      </c>
      <c r="B114" s="17">
        <v>2</v>
      </c>
      <c r="C114" s="17">
        <v>49</v>
      </c>
      <c r="D114" s="17" t="s">
        <v>9</v>
      </c>
      <c r="E114">
        <v>56</v>
      </c>
      <c r="F114" s="17">
        <v>14</v>
      </c>
      <c r="G114">
        <v>52</v>
      </c>
    </row>
    <row r="115" spans="1:7" x14ac:dyDescent="0.25">
      <c r="A115" s="17" t="s">
        <v>15</v>
      </c>
      <c r="B115" s="17">
        <v>2.5</v>
      </c>
      <c r="C115" s="17">
        <v>49</v>
      </c>
      <c r="D115" s="17" t="s">
        <v>9</v>
      </c>
      <c r="E115">
        <v>56.5</v>
      </c>
      <c r="F115" s="17">
        <v>14</v>
      </c>
      <c r="G115">
        <v>51.5</v>
      </c>
    </row>
    <row r="116" spans="1:7" x14ac:dyDescent="0.25">
      <c r="A116" s="17" t="s">
        <v>15</v>
      </c>
      <c r="B116" s="17">
        <v>3</v>
      </c>
      <c r="C116" s="17">
        <v>49</v>
      </c>
      <c r="D116" s="17" t="s">
        <v>9</v>
      </c>
      <c r="E116">
        <v>57</v>
      </c>
      <c r="F116" s="17">
        <v>14</v>
      </c>
      <c r="G116">
        <v>51</v>
      </c>
    </row>
    <row r="117" spans="1:7" x14ac:dyDescent="0.25">
      <c r="A117" s="17" t="s">
        <v>15</v>
      </c>
      <c r="B117" s="17">
        <v>3.5</v>
      </c>
      <c r="C117" s="17">
        <v>49</v>
      </c>
      <c r="D117" s="17" t="s">
        <v>9</v>
      </c>
      <c r="E117">
        <v>57.5</v>
      </c>
      <c r="F117" s="17">
        <v>14</v>
      </c>
      <c r="G117">
        <v>50.5</v>
      </c>
    </row>
    <row r="118" spans="1:7" x14ac:dyDescent="0.25">
      <c r="A118" s="17" t="s">
        <v>15</v>
      </c>
      <c r="B118" s="17">
        <v>4</v>
      </c>
      <c r="C118" s="17">
        <v>49</v>
      </c>
      <c r="D118" s="17" t="s">
        <v>9</v>
      </c>
      <c r="E118">
        <v>58</v>
      </c>
      <c r="F118" s="17">
        <v>14</v>
      </c>
      <c r="G118">
        <v>50</v>
      </c>
    </row>
    <row r="119" spans="1:7" x14ac:dyDescent="0.25">
      <c r="A119" s="17" t="s">
        <v>15</v>
      </c>
      <c r="B119" s="17">
        <v>4.5</v>
      </c>
      <c r="C119" s="17">
        <v>49</v>
      </c>
      <c r="D119" s="17" t="s">
        <v>9</v>
      </c>
      <c r="E119">
        <v>58.5</v>
      </c>
      <c r="F119" s="17">
        <v>14</v>
      </c>
      <c r="G119">
        <v>49.5</v>
      </c>
    </row>
    <row r="120" spans="1:7" x14ac:dyDescent="0.25">
      <c r="A120" s="17" t="s">
        <v>15</v>
      </c>
      <c r="B120" s="17">
        <v>5</v>
      </c>
      <c r="C120" s="17">
        <v>49</v>
      </c>
      <c r="D120" s="17" t="s">
        <v>9</v>
      </c>
      <c r="E120">
        <v>59</v>
      </c>
      <c r="F120" s="17">
        <v>14</v>
      </c>
      <c r="G120">
        <v>49</v>
      </c>
    </row>
    <row r="121" spans="1:7" x14ac:dyDescent="0.25">
      <c r="A121" s="17" t="s">
        <v>15</v>
      </c>
      <c r="B121" s="17">
        <v>5.5</v>
      </c>
      <c r="C121" s="17">
        <v>49</v>
      </c>
      <c r="D121" s="17" t="s">
        <v>9</v>
      </c>
      <c r="E121">
        <v>59.5</v>
      </c>
      <c r="F121" s="17">
        <v>14</v>
      </c>
      <c r="G121">
        <v>48.5</v>
      </c>
    </row>
    <row r="122" spans="1:7" x14ac:dyDescent="0.25">
      <c r="A122" s="17" t="s">
        <v>15</v>
      </c>
      <c r="B122" s="17">
        <v>6</v>
      </c>
      <c r="C122" s="17">
        <v>49</v>
      </c>
      <c r="D122" s="17" t="s">
        <v>9</v>
      </c>
      <c r="E122">
        <v>60</v>
      </c>
      <c r="F122" s="17">
        <v>14</v>
      </c>
      <c r="G122">
        <v>48</v>
      </c>
    </row>
    <row r="123" spans="1:7" x14ac:dyDescent="0.25">
      <c r="A123" s="17" t="s">
        <v>15</v>
      </c>
      <c r="B123" s="17">
        <v>0.5</v>
      </c>
      <c r="C123" s="17">
        <v>49</v>
      </c>
      <c r="D123" s="17" t="s">
        <v>10</v>
      </c>
      <c r="E123">
        <v>60.5</v>
      </c>
      <c r="F123" s="17">
        <v>13</v>
      </c>
      <c r="G123">
        <v>47.5</v>
      </c>
    </row>
    <row r="124" spans="1:7" x14ac:dyDescent="0.25">
      <c r="A124" s="17" t="s">
        <v>15</v>
      </c>
      <c r="B124" s="17">
        <v>1</v>
      </c>
      <c r="C124" s="17">
        <v>49</v>
      </c>
      <c r="D124" s="17" t="s">
        <v>10</v>
      </c>
      <c r="E124">
        <v>61</v>
      </c>
      <c r="F124" s="17">
        <v>13</v>
      </c>
      <c r="G124">
        <v>47</v>
      </c>
    </row>
    <row r="125" spans="1:7" x14ac:dyDescent="0.25">
      <c r="A125" s="17" t="s">
        <v>15</v>
      </c>
      <c r="B125" s="17">
        <v>1.5</v>
      </c>
      <c r="C125" s="17">
        <v>49</v>
      </c>
      <c r="D125" s="17" t="s">
        <v>10</v>
      </c>
      <c r="E125">
        <v>61.5</v>
      </c>
      <c r="F125" s="17">
        <v>13</v>
      </c>
      <c r="G125">
        <v>46.5</v>
      </c>
    </row>
    <row r="126" spans="1:7" x14ac:dyDescent="0.25">
      <c r="A126" s="17" t="s">
        <v>15</v>
      </c>
      <c r="B126" s="17">
        <v>2</v>
      </c>
      <c r="C126" s="17">
        <v>49</v>
      </c>
      <c r="D126" s="17" t="s">
        <v>10</v>
      </c>
      <c r="E126">
        <v>62</v>
      </c>
      <c r="F126" s="17">
        <v>13</v>
      </c>
      <c r="G126">
        <v>46</v>
      </c>
    </row>
    <row r="127" spans="1:7" x14ac:dyDescent="0.25">
      <c r="A127" s="17" t="s">
        <v>15</v>
      </c>
      <c r="B127" s="17">
        <v>2.5</v>
      </c>
      <c r="C127" s="17">
        <v>49</v>
      </c>
      <c r="D127" s="17" t="s">
        <v>10</v>
      </c>
      <c r="E127">
        <v>62.5</v>
      </c>
      <c r="F127" s="17">
        <v>13</v>
      </c>
      <c r="G127">
        <v>45.5</v>
      </c>
    </row>
    <row r="128" spans="1:7" ht="13.9" customHeight="1" x14ac:dyDescent="0.25">
      <c r="A128" s="17" t="s">
        <v>15</v>
      </c>
      <c r="B128" s="17">
        <v>3</v>
      </c>
      <c r="C128" s="17">
        <v>49</v>
      </c>
      <c r="D128" s="17" t="s">
        <v>10</v>
      </c>
      <c r="E128">
        <v>63</v>
      </c>
      <c r="F128" s="17">
        <v>13</v>
      </c>
      <c r="G128">
        <v>45</v>
      </c>
    </row>
    <row r="129" spans="1:7" ht="13.9" customHeight="1" x14ac:dyDescent="0.25">
      <c r="A129" s="17" t="s">
        <v>15</v>
      </c>
      <c r="B129" s="17">
        <v>3.5</v>
      </c>
      <c r="C129" s="17">
        <v>49</v>
      </c>
      <c r="D129" s="17" t="s">
        <v>10</v>
      </c>
      <c r="E129">
        <v>63.5</v>
      </c>
      <c r="F129" s="17">
        <v>13</v>
      </c>
      <c r="G129">
        <v>44.5</v>
      </c>
    </row>
    <row r="130" spans="1:7" x14ac:dyDescent="0.25">
      <c r="A130" s="17" t="s">
        <v>15</v>
      </c>
      <c r="B130" s="17">
        <v>4</v>
      </c>
      <c r="C130" s="17">
        <v>49</v>
      </c>
      <c r="D130" s="17" t="s">
        <v>10</v>
      </c>
      <c r="E130">
        <v>64</v>
      </c>
      <c r="F130" s="17">
        <v>13</v>
      </c>
      <c r="G130">
        <v>44</v>
      </c>
    </row>
    <row r="131" spans="1:7" x14ac:dyDescent="0.25">
      <c r="A131" s="17" t="s">
        <v>15</v>
      </c>
      <c r="B131" s="17">
        <v>4.5</v>
      </c>
      <c r="C131" s="17">
        <v>49</v>
      </c>
      <c r="D131" s="17" t="s">
        <v>10</v>
      </c>
      <c r="E131">
        <v>64.5</v>
      </c>
      <c r="F131" s="17">
        <v>13</v>
      </c>
      <c r="G131">
        <v>43.5</v>
      </c>
    </row>
    <row r="132" spans="1:7" x14ac:dyDescent="0.25">
      <c r="A132" s="17" t="s">
        <v>15</v>
      </c>
      <c r="B132" s="17">
        <v>5</v>
      </c>
      <c r="C132" s="17">
        <v>49</v>
      </c>
      <c r="D132" s="17" t="s">
        <v>10</v>
      </c>
      <c r="E132">
        <v>65</v>
      </c>
      <c r="F132" s="17">
        <v>13</v>
      </c>
      <c r="G132">
        <v>43</v>
      </c>
    </row>
    <row r="133" spans="1:7" x14ac:dyDescent="0.25">
      <c r="A133" s="17" t="s">
        <v>15</v>
      </c>
      <c r="B133" s="17">
        <v>5.5</v>
      </c>
      <c r="C133" s="17">
        <v>49</v>
      </c>
      <c r="D133" s="17" t="s">
        <v>10</v>
      </c>
      <c r="E133">
        <v>65.5</v>
      </c>
      <c r="F133" s="17">
        <v>13</v>
      </c>
      <c r="G133">
        <v>42.5</v>
      </c>
    </row>
    <row r="134" spans="1:7" x14ac:dyDescent="0.25">
      <c r="A134" s="17" t="s">
        <v>15</v>
      </c>
      <c r="B134" s="17">
        <v>6</v>
      </c>
      <c r="C134" s="17">
        <v>49</v>
      </c>
      <c r="D134" s="17" t="s">
        <v>10</v>
      </c>
      <c r="E134">
        <v>66</v>
      </c>
      <c r="F134" s="17">
        <v>13</v>
      </c>
      <c r="G134">
        <v>42</v>
      </c>
    </row>
    <row r="135" spans="1:7" x14ac:dyDescent="0.25">
      <c r="A135" s="17" t="s">
        <v>15</v>
      </c>
      <c r="B135" s="17">
        <v>0.5</v>
      </c>
      <c r="C135" s="17">
        <v>49</v>
      </c>
      <c r="D135" s="17" t="s">
        <v>11</v>
      </c>
      <c r="E135">
        <v>66.5</v>
      </c>
      <c r="F135" s="17">
        <v>12</v>
      </c>
      <c r="G135">
        <v>41.5</v>
      </c>
    </row>
    <row r="136" spans="1:7" x14ac:dyDescent="0.25">
      <c r="A136" s="17" t="s">
        <v>15</v>
      </c>
      <c r="B136" s="17">
        <v>1</v>
      </c>
      <c r="C136" s="17">
        <v>49</v>
      </c>
      <c r="D136" s="17" t="s">
        <v>11</v>
      </c>
      <c r="E136">
        <v>67</v>
      </c>
      <c r="F136" s="17">
        <v>12</v>
      </c>
      <c r="G136">
        <v>41</v>
      </c>
    </row>
    <row r="137" spans="1:7" x14ac:dyDescent="0.25">
      <c r="A137" s="17" t="s">
        <v>15</v>
      </c>
      <c r="B137" s="17">
        <v>1.5</v>
      </c>
      <c r="C137" s="17">
        <v>49</v>
      </c>
      <c r="D137" s="17" t="s">
        <v>11</v>
      </c>
      <c r="E137">
        <v>67.5</v>
      </c>
      <c r="F137" s="17">
        <v>12</v>
      </c>
      <c r="G137">
        <v>40.5</v>
      </c>
    </row>
    <row r="138" spans="1:7" x14ac:dyDescent="0.25">
      <c r="A138" s="17" t="s">
        <v>15</v>
      </c>
      <c r="B138" s="17">
        <v>2</v>
      </c>
      <c r="C138" s="17">
        <v>49</v>
      </c>
      <c r="D138" s="17" t="s">
        <v>11</v>
      </c>
      <c r="E138">
        <v>68</v>
      </c>
      <c r="F138" s="17">
        <v>12</v>
      </c>
      <c r="G138">
        <v>40</v>
      </c>
    </row>
    <row r="139" spans="1:7" x14ac:dyDescent="0.25">
      <c r="A139" s="17" t="s">
        <v>15</v>
      </c>
      <c r="B139" s="17">
        <v>2.5</v>
      </c>
      <c r="C139" s="17">
        <v>49</v>
      </c>
      <c r="D139" s="17" t="s">
        <v>11</v>
      </c>
      <c r="E139">
        <v>68.5</v>
      </c>
      <c r="F139" s="17">
        <v>12</v>
      </c>
      <c r="G139">
        <v>39.5</v>
      </c>
    </row>
    <row r="140" spans="1:7" x14ac:dyDescent="0.25">
      <c r="A140" s="17" t="s">
        <v>15</v>
      </c>
      <c r="B140" s="17">
        <v>3</v>
      </c>
      <c r="C140" s="17">
        <v>49</v>
      </c>
      <c r="D140" s="17" t="s">
        <v>11</v>
      </c>
      <c r="E140">
        <v>69</v>
      </c>
      <c r="F140" s="17">
        <v>12</v>
      </c>
      <c r="G140">
        <v>39</v>
      </c>
    </row>
    <row r="141" spans="1:7" x14ac:dyDescent="0.25">
      <c r="A141" s="17" t="s">
        <v>15</v>
      </c>
      <c r="B141" s="17">
        <v>3.5</v>
      </c>
      <c r="C141" s="17">
        <v>49</v>
      </c>
      <c r="D141" s="17" t="s">
        <v>11</v>
      </c>
      <c r="E141">
        <v>69.5</v>
      </c>
      <c r="F141" s="17">
        <v>12</v>
      </c>
      <c r="G141">
        <v>38.5</v>
      </c>
    </row>
    <row r="142" spans="1:7" x14ac:dyDescent="0.25">
      <c r="A142" s="17" t="s">
        <v>15</v>
      </c>
      <c r="B142" s="17">
        <v>4</v>
      </c>
      <c r="C142" s="17">
        <v>49</v>
      </c>
      <c r="D142" s="17" t="s">
        <v>11</v>
      </c>
      <c r="E142">
        <v>70</v>
      </c>
      <c r="F142" s="17">
        <v>12</v>
      </c>
      <c r="G142">
        <v>38</v>
      </c>
    </row>
    <row r="143" spans="1:7" x14ac:dyDescent="0.25">
      <c r="A143" s="17" t="s">
        <v>15</v>
      </c>
      <c r="B143" s="17">
        <v>4.5</v>
      </c>
      <c r="C143" s="17">
        <v>49</v>
      </c>
      <c r="D143" s="17" t="s">
        <v>11</v>
      </c>
      <c r="E143">
        <v>70.5</v>
      </c>
      <c r="F143" s="17">
        <v>12</v>
      </c>
      <c r="G143">
        <v>37.5</v>
      </c>
    </row>
    <row r="144" spans="1:7" x14ac:dyDescent="0.25">
      <c r="A144" s="17" t="s">
        <v>15</v>
      </c>
      <c r="B144" s="17">
        <v>5</v>
      </c>
      <c r="C144" s="17">
        <v>49</v>
      </c>
      <c r="D144" s="17" t="s">
        <v>11</v>
      </c>
      <c r="E144">
        <v>71</v>
      </c>
      <c r="F144" s="17">
        <v>12</v>
      </c>
      <c r="G144">
        <v>37</v>
      </c>
    </row>
    <row r="145" spans="1:7" x14ac:dyDescent="0.25">
      <c r="A145" s="17" t="s">
        <v>15</v>
      </c>
      <c r="B145" s="17">
        <v>5.5</v>
      </c>
      <c r="C145" s="17">
        <v>49</v>
      </c>
      <c r="D145" s="17" t="s">
        <v>11</v>
      </c>
      <c r="E145">
        <v>71.5</v>
      </c>
      <c r="F145" s="17">
        <v>12</v>
      </c>
      <c r="G145">
        <v>36.5</v>
      </c>
    </row>
    <row r="146" spans="1:7" x14ac:dyDescent="0.25">
      <c r="A146" s="17" t="s">
        <v>15</v>
      </c>
      <c r="B146" s="17">
        <v>6</v>
      </c>
      <c r="C146" s="17">
        <v>49</v>
      </c>
      <c r="D146" s="17" t="s">
        <v>11</v>
      </c>
      <c r="E146">
        <v>72</v>
      </c>
      <c r="F146" s="17">
        <v>12</v>
      </c>
      <c r="G146">
        <v>36</v>
      </c>
    </row>
    <row r="147" spans="1:7" x14ac:dyDescent="0.25">
      <c r="A147" s="17" t="s">
        <v>15</v>
      </c>
      <c r="B147" s="17">
        <v>0.5</v>
      </c>
      <c r="C147" s="17">
        <v>49</v>
      </c>
      <c r="D147" s="17" t="s">
        <v>12</v>
      </c>
      <c r="E147">
        <v>72.5</v>
      </c>
      <c r="F147" s="17">
        <v>11.25</v>
      </c>
      <c r="G147">
        <v>35.5</v>
      </c>
    </row>
    <row r="148" spans="1:7" x14ac:dyDescent="0.25">
      <c r="A148" s="17" t="s">
        <v>15</v>
      </c>
      <c r="B148" s="17">
        <v>1</v>
      </c>
      <c r="C148" s="17">
        <v>49</v>
      </c>
      <c r="D148" s="17" t="s">
        <v>12</v>
      </c>
      <c r="E148">
        <v>73</v>
      </c>
      <c r="F148" s="17">
        <v>11.25</v>
      </c>
      <c r="G148">
        <v>35</v>
      </c>
    </row>
    <row r="149" spans="1:7" x14ac:dyDescent="0.25">
      <c r="A149" s="17" t="s">
        <v>15</v>
      </c>
      <c r="B149" s="17">
        <v>1.5</v>
      </c>
      <c r="C149" s="17">
        <v>49</v>
      </c>
      <c r="D149" s="17" t="s">
        <v>12</v>
      </c>
      <c r="E149">
        <v>73.5</v>
      </c>
      <c r="F149" s="17">
        <v>11.25</v>
      </c>
      <c r="G149">
        <v>34.5</v>
      </c>
    </row>
    <row r="150" spans="1:7" x14ac:dyDescent="0.25">
      <c r="A150" s="17" t="s">
        <v>15</v>
      </c>
      <c r="B150" s="17">
        <v>2</v>
      </c>
      <c r="C150" s="17">
        <v>49</v>
      </c>
      <c r="D150" s="17" t="s">
        <v>12</v>
      </c>
      <c r="E150">
        <v>74</v>
      </c>
      <c r="F150" s="17">
        <v>11.25</v>
      </c>
      <c r="G150">
        <v>34</v>
      </c>
    </row>
    <row r="151" spans="1:7" x14ac:dyDescent="0.25">
      <c r="A151" s="17" t="s">
        <v>15</v>
      </c>
      <c r="B151" s="17">
        <v>2.5</v>
      </c>
      <c r="C151" s="17">
        <v>49</v>
      </c>
      <c r="D151" s="17" t="s">
        <v>12</v>
      </c>
      <c r="E151">
        <v>74.5</v>
      </c>
      <c r="F151" s="17">
        <v>11.25</v>
      </c>
      <c r="G151">
        <v>33.5</v>
      </c>
    </row>
    <row r="152" spans="1:7" x14ac:dyDescent="0.25">
      <c r="A152" s="17" t="s">
        <v>15</v>
      </c>
      <c r="B152" s="17">
        <v>3</v>
      </c>
      <c r="C152" s="17">
        <v>49</v>
      </c>
      <c r="D152" s="17" t="s">
        <v>12</v>
      </c>
      <c r="E152">
        <v>75</v>
      </c>
      <c r="F152" s="17">
        <v>11.25</v>
      </c>
      <c r="G152">
        <v>33</v>
      </c>
    </row>
    <row r="153" spans="1:7" x14ac:dyDescent="0.25">
      <c r="A153" s="17" t="s">
        <v>15</v>
      </c>
      <c r="B153" s="17">
        <v>3.5</v>
      </c>
      <c r="C153" s="17">
        <v>49</v>
      </c>
      <c r="D153" s="17" t="s">
        <v>12</v>
      </c>
      <c r="E153">
        <v>75.5</v>
      </c>
      <c r="F153" s="17">
        <v>11.25</v>
      </c>
      <c r="G153">
        <v>32.5</v>
      </c>
    </row>
    <row r="154" spans="1:7" x14ac:dyDescent="0.25">
      <c r="A154" s="17" t="s">
        <v>15</v>
      </c>
      <c r="B154" s="17">
        <v>4</v>
      </c>
      <c r="C154" s="17">
        <v>49</v>
      </c>
      <c r="D154" s="17" t="s">
        <v>12</v>
      </c>
      <c r="E154">
        <v>76</v>
      </c>
      <c r="F154" s="17">
        <v>11.25</v>
      </c>
      <c r="G154">
        <v>32</v>
      </c>
    </row>
    <row r="155" spans="1:7" x14ac:dyDescent="0.25">
      <c r="A155" s="17" t="s">
        <v>15</v>
      </c>
      <c r="B155" s="17">
        <v>4.5</v>
      </c>
      <c r="C155" s="17">
        <v>49</v>
      </c>
      <c r="D155" s="17" t="s">
        <v>12</v>
      </c>
      <c r="E155">
        <v>76.5</v>
      </c>
      <c r="F155" s="17">
        <v>11.25</v>
      </c>
      <c r="G155">
        <v>31.5</v>
      </c>
    </row>
    <row r="156" spans="1:7" x14ac:dyDescent="0.25">
      <c r="A156" s="17" t="s">
        <v>15</v>
      </c>
      <c r="B156" s="17">
        <v>5</v>
      </c>
      <c r="C156" s="17">
        <v>49</v>
      </c>
      <c r="D156" s="17" t="s">
        <v>12</v>
      </c>
      <c r="E156">
        <v>77</v>
      </c>
      <c r="F156" s="17">
        <v>11.25</v>
      </c>
      <c r="G156">
        <v>31</v>
      </c>
    </row>
    <row r="157" spans="1:7" x14ac:dyDescent="0.25">
      <c r="A157" s="17" t="s">
        <v>15</v>
      </c>
      <c r="B157" s="17">
        <v>5.5</v>
      </c>
      <c r="C157" s="17">
        <v>49</v>
      </c>
      <c r="D157" s="17" t="s">
        <v>12</v>
      </c>
      <c r="E157">
        <v>77.5</v>
      </c>
      <c r="F157" s="17">
        <v>11.25</v>
      </c>
      <c r="G157">
        <v>30.5</v>
      </c>
    </row>
    <row r="158" spans="1:7" x14ac:dyDescent="0.25">
      <c r="A158" s="17" t="s">
        <v>15</v>
      </c>
      <c r="B158" s="17">
        <v>6</v>
      </c>
      <c r="C158" s="17">
        <v>49</v>
      </c>
      <c r="D158" s="17" t="s">
        <v>12</v>
      </c>
      <c r="E158">
        <v>78</v>
      </c>
      <c r="F158" s="17">
        <v>11.25</v>
      </c>
      <c r="G158">
        <v>30</v>
      </c>
    </row>
    <row r="159" spans="1:7" x14ac:dyDescent="0.25">
      <c r="A159" s="17" t="s">
        <v>15</v>
      </c>
      <c r="B159" s="17">
        <v>0.5</v>
      </c>
      <c r="C159" s="17">
        <v>49</v>
      </c>
      <c r="D159" s="17" t="s">
        <v>13</v>
      </c>
      <c r="E159">
        <v>78.5</v>
      </c>
      <c r="F159" s="17" t="s">
        <v>165</v>
      </c>
      <c r="G159">
        <v>29.5</v>
      </c>
    </row>
    <row r="160" spans="1:7" x14ac:dyDescent="0.25">
      <c r="A160" s="17" t="s">
        <v>15</v>
      </c>
      <c r="B160" s="17">
        <v>1</v>
      </c>
      <c r="C160" s="17">
        <v>49</v>
      </c>
      <c r="D160" s="17" t="s">
        <v>13</v>
      </c>
      <c r="E160">
        <v>79</v>
      </c>
      <c r="F160" s="17" t="s">
        <v>165</v>
      </c>
      <c r="G160">
        <v>29</v>
      </c>
    </row>
    <row r="161" spans="1:7" x14ac:dyDescent="0.25">
      <c r="A161" s="17" t="s">
        <v>15</v>
      </c>
      <c r="B161" s="17">
        <v>1.5</v>
      </c>
      <c r="C161" s="17">
        <v>49</v>
      </c>
      <c r="D161" s="17" t="s">
        <v>13</v>
      </c>
      <c r="E161">
        <v>79.5</v>
      </c>
      <c r="F161" s="17" t="s">
        <v>165</v>
      </c>
      <c r="G161">
        <v>28.5</v>
      </c>
    </row>
    <row r="162" spans="1:7" x14ac:dyDescent="0.25">
      <c r="A162" s="17" t="s">
        <v>15</v>
      </c>
      <c r="B162" s="17">
        <v>2</v>
      </c>
      <c r="C162" s="17">
        <v>49</v>
      </c>
      <c r="D162" s="17" t="s">
        <v>13</v>
      </c>
      <c r="E162">
        <v>80</v>
      </c>
      <c r="F162" s="17" t="s">
        <v>165</v>
      </c>
      <c r="G162">
        <v>28</v>
      </c>
    </row>
    <row r="163" spans="1:7" x14ac:dyDescent="0.25">
      <c r="A163" s="17" t="s">
        <v>15</v>
      </c>
      <c r="B163" s="17">
        <v>2.5</v>
      </c>
      <c r="C163" s="17">
        <v>49</v>
      </c>
      <c r="D163" s="17" t="s">
        <v>13</v>
      </c>
      <c r="E163">
        <v>80.5</v>
      </c>
      <c r="F163" s="17" t="s">
        <v>165</v>
      </c>
      <c r="G163">
        <v>27.5</v>
      </c>
    </row>
    <row r="164" spans="1:7" x14ac:dyDescent="0.25">
      <c r="A164" s="17" t="s">
        <v>15</v>
      </c>
      <c r="B164" s="17">
        <v>3</v>
      </c>
      <c r="C164" s="17">
        <v>49</v>
      </c>
      <c r="D164" s="17" t="s">
        <v>13</v>
      </c>
      <c r="E164">
        <v>81</v>
      </c>
      <c r="F164" s="17" t="s">
        <v>165</v>
      </c>
      <c r="G164">
        <v>27</v>
      </c>
    </row>
    <row r="165" spans="1:7" x14ac:dyDescent="0.25">
      <c r="A165" s="17" t="s">
        <v>15</v>
      </c>
      <c r="B165" s="17">
        <v>3.5</v>
      </c>
      <c r="C165" s="17">
        <v>49</v>
      </c>
      <c r="D165" s="17" t="s">
        <v>13</v>
      </c>
      <c r="E165">
        <v>81.5</v>
      </c>
      <c r="F165" s="17" t="s">
        <v>165</v>
      </c>
      <c r="G165">
        <v>26.5</v>
      </c>
    </row>
    <row r="166" spans="1:7" x14ac:dyDescent="0.25">
      <c r="A166" s="17" t="s">
        <v>15</v>
      </c>
      <c r="B166" s="17">
        <v>4</v>
      </c>
      <c r="C166" s="17">
        <v>49</v>
      </c>
      <c r="D166" s="17" t="s">
        <v>13</v>
      </c>
      <c r="E166">
        <v>82</v>
      </c>
      <c r="F166" s="17" t="s">
        <v>165</v>
      </c>
      <c r="G166">
        <v>26</v>
      </c>
    </row>
    <row r="167" spans="1:7" x14ac:dyDescent="0.25">
      <c r="A167" s="17" t="s">
        <v>15</v>
      </c>
      <c r="B167" s="17">
        <v>4.5</v>
      </c>
      <c r="C167" s="17">
        <v>49</v>
      </c>
      <c r="D167" s="17" t="s">
        <v>13</v>
      </c>
      <c r="E167">
        <v>82.5</v>
      </c>
      <c r="F167" s="17" t="s">
        <v>165</v>
      </c>
      <c r="G167">
        <v>25.5</v>
      </c>
    </row>
    <row r="168" spans="1:7" x14ac:dyDescent="0.25">
      <c r="A168" s="17" t="s">
        <v>15</v>
      </c>
      <c r="B168" s="17">
        <v>5</v>
      </c>
      <c r="C168" s="17">
        <v>49</v>
      </c>
      <c r="D168" s="17" t="s">
        <v>13</v>
      </c>
      <c r="E168">
        <v>83</v>
      </c>
      <c r="F168" s="17" t="s">
        <v>165</v>
      </c>
      <c r="G168">
        <v>25</v>
      </c>
    </row>
    <row r="169" spans="1:7" x14ac:dyDescent="0.25">
      <c r="A169" s="17" t="s">
        <v>15</v>
      </c>
      <c r="B169" s="17">
        <v>5.5</v>
      </c>
      <c r="C169" s="17">
        <v>49</v>
      </c>
      <c r="D169" s="17" t="s">
        <v>13</v>
      </c>
      <c r="E169">
        <v>83.5</v>
      </c>
      <c r="F169" s="17" t="s">
        <v>165</v>
      </c>
      <c r="G169">
        <v>24.5</v>
      </c>
    </row>
    <row r="170" spans="1:7" x14ac:dyDescent="0.25">
      <c r="A170" s="17" t="s">
        <v>15</v>
      </c>
      <c r="B170" s="17">
        <v>6</v>
      </c>
      <c r="C170" s="17">
        <v>49</v>
      </c>
      <c r="D170" s="17" t="s">
        <v>13</v>
      </c>
      <c r="E170">
        <v>84</v>
      </c>
      <c r="F170" s="17" t="s">
        <v>165</v>
      </c>
      <c r="G170">
        <v>24</v>
      </c>
    </row>
    <row r="171" spans="1:7" x14ac:dyDescent="0.25">
      <c r="A171" s="17" t="s">
        <v>15</v>
      </c>
      <c r="B171" s="17">
        <v>0.5</v>
      </c>
      <c r="C171" s="17">
        <v>49</v>
      </c>
      <c r="D171" s="17" t="s">
        <v>14</v>
      </c>
      <c r="E171">
        <v>84.5</v>
      </c>
      <c r="F171" s="17">
        <v>10.25</v>
      </c>
      <c r="G171">
        <v>23.5</v>
      </c>
    </row>
    <row r="172" spans="1:7" x14ac:dyDescent="0.25">
      <c r="A172" s="17" t="s">
        <v>15</v>
      </c>
      <c r="B172" s="17">
        <v>1</v>
      </c>
      <c r="C172" s="17">
        <v>49</v>
      </c>
      <c r="D172" s="17" t="s">
        <v>14</v>
      </c>
      <c r="E172">
        <v>85</v>
      </c>
      <c r="F172" s="17">
        <v>10.25</v>
      </c>
      <c r="G172">
        <v>23</v>
      </c>
    </row>
    <row r="173" spans="1:7" x14ac:dyDescent="0.25">
      <c r="A173" s="17" t="s">
        <v>15</v>
      </c>
      <c r="B173" s="17">
        <v>1.5</v>
      </c>
      <c r="C173" s="17">
        <v>49</v>
      </c>
      <c r="D173" s="17" t="s">
        <v>14</v>
      </c>
      <c r="E173">
        <v>85.5</v>
      </c>
      <c r="F173" s="17">
        <v>10.25</v>
      </c>
      <c r="G173">
        <v>22.5</v>
      </c>
    </row>
    <row r="174" spans="1:7" x14ac:dyDescent="0.25">
      <c r="A174" s="17" t="s">
        <v>15</v>
      </c>
      <c r="B174" s="17">
        <v>2</v>
      </c>
      <c r="C174" s="17">
        <v>49</v>
      </c>
      <c r="D174" s="17" t="s">
        <v>14</v>
      </c>
      <c r="E174">
        <v>86</v>
      </c>
      <c r="F174" s="17">
        <v>10.25</v>
      </c>
      <c r="G174">
        <v>22</v>
      </c>
    </row>
    <row r="175" spans="1:7" x14ac:dyDescent="0.25">
      <c r="A175" s="17" t="s">
        <v>15</v>
      </c>
      <c r="B175" s="17">
        <v>2.5</v>
      </c>
      <c r="C175" s="17">
        <v>49</v>
      </c>
      <c r="D175" s="17" t="s">
        <v>14</v>
      </c>
      <c r="E175">
        <v>86.5</v>
      </c>
      <c r="F175" s="17">
        <v>10.25</v>
      </c>
      <c r="G175">
        <v>21.5</v>
      </c>
    </row>
    <row r="176" spans="1:7" x14ac:dyDescent="0.25">
      <c r="A176" s="17" t="s">
        <v>15</v>
      </c>
      <c r="B176" s="17">
        <v>3</v>
      </c>
      <c r="C176" s="17">
        <v>49</v>
      </c>
      <c r="D176" s="17" t="s">
        <v>14</v>
      </c>
      <c r="E176">
        <v>87</v>
      </c>
      <c r="F176" s="17">
        <v>10.25</v>
      </c>
      <c r="G176">
        <v>21</v>
      </c>
    </row>
    <row r="177" spans="1:7" x14ac:dyDescent="0.25">
      <c r="A177" s="17" t="s">
        <v>15</v>
      </c>
      <c r="B177" s="17">
        <v>3.5</v>
      </c>
      <c r="C177" s="17">
        <v>49</v>
      </c>
      <c r="D177" s="17" t="s">
        <v>14</v>
      </c>
      <c r="E177">
        <v>87.5</v>
      </c>
      <c r="F177" s="17">
        <v>10.25</v>
      </c>
      <c r="G177">
        <v>20.5</v>
      </c>
    </row>
    <row r="178" spans="1:7" x14ac:dyDescent="0.25">
      <c r="A178" s="17" t="s">
        <v>15</v>
      </c>
      <c r="B178" s="17">
        <v>4</v>
      </c>
      <c r="C178" s="17">
        <v>49</v>
      </c>
      <c r="D178" s="17" t="s">
        <v>14</v>
      </c>
      <c r="E178">
        <v>88</v>
      </c>
      <c r="F178" s="17">
        <v>10.25</v>
      </c>
      <c r="G178">
        <v>20</v>
      </c>
    </row>
    <row r="179" spans="1:7" x14ac:dyDescent="0.25">
      <c r="A179" s="17" t="s">
        <v>15</v>
      </c>
      <c r="B179" s="17">
        <v>4.5</v>
      </c>
      <c r="C179" s="17">
        <v>49</v>
      </c>
      <c r="D179" s="17" t="s">
        <v>14</v>
      </c>
      <c r="E179">
        <v>88.5</v>
      </c>
      <c r="F179" s="17">
        <v>10.25</v>
      </c>
      <c r="G179">
        <v>19.5</v>
      </c>
    </row>
    <row r="180" spans="1:7" x14ac:dyDescent="0.25">
      <c r="A180" s="17" t="s">
        <v>15</v>
      </c>
      <c r="B180" s="17">
        <v>5</v>
      </c>
      <c r="C180" s="17">
        <v>49</v>
      </c>
      <c r="D180" s="17" t="s">
        <v>14</v>
      </c>
      <c r="E180">
        <v>89</v>
      </c>
      <c r="F180" s="17">
        <v>10.25</v>
      </c>
      <c r="G180">
        <v>19</v>
      </c>
    </row>
    <row r="181" spans="1:7" x14ac:dyDescent="0.25">
      <c r="A181" s="17" t="s">
        <v>15</v>
      </c>
      <c r="B181" s="17">
        <v>5.5</v>
      </c>
      <c r="C181" s="17">
        <v>49</v>
      </c>
      <c r="D181" s="17" t="s">
        <v>14</v>
      </c>
      <c r="E181">
        <v>89.5</v>
      </c>
      <c r="F181" s="17">
        <v>10.25</v>
      </c>
      <c r="G181">
        <v>18.5</v>
      </c>
    </row>
    <row r="182" spans="1:7" x14ac:dyDescent="0.25">
      <c r="A182" s="17" t="s">
        <v>15</v>
      </c>
      <c r="B182" s="17">
        <v>6</v>
      </c>
      <c r="C182" s="17">
        <v>49</v>
      </c>
      <c r="D182" s="17" t="s">
        <v>14</v>
      </c>
      <c r="E182">
        <v>90</v>
      </c>
      <c r="F182" s="17">
        <v>10.25</v>
      </c>
      <c r="G182">
        <v>18</v>
      </c>
    </row>
    <row r="183" spans="1:7" x14ac:dyDescent="0.25">
      <c r="A183" s="18" t="s">
        <v>16</v>
      </c>
      <c r="B183" s="18">
        <v>6</v>
      </c>
      <c r="C183" s="18">
        <v>25</v>
      </c>
      <c r="D183" s="18" t="s">
        <v>121</v>
      </c>
      <c r="E183">
        <v>0</v>
      </c>
      <c r="F183" s="18">
        <v>18</v>
      </c>
      <c r="G183">
        <v>108</v>
      </c>
    </row>
    <row r="184" spans="1:7" x14ac:dyDescent="0.25">
      <c r="A184" s="18" t="s">
        <v>16</v>
      </c>
      <c r="B184" s="18">
        <v>0.5</v>
      </c>
      <c r="C184" s="18">
        <v>28</v>
      </c>
      <c r="D184" s="18" t="s">
        <v>121</v>
      </c>
      <c r="E184">
        <v>0.5</v>
      </c>
      <c r="F184" s="18">
        <v>18</v>
      </c>
      <c r="G184">
        <v>107.5</v>
      </c>
    </row>
    <row r="185" spans="1:7" x14ac:dyDescent="0.25">
      <c r="A185" s="18" t="s">
        <v>16</v>
      </c>
      <c r="B185" s="18">
        <v>1</v>
      </c>
      <c r="C185" s="18">
        <v>28</v>
      </c>
      <c r="D185" s="18" t="s">
        <v>121</v>
      </c>
      <c r="E185">
        <v>1</v>
      </c>
      <c r="F185" s="18">
        <v>18</v>
      </c>
      <c r="G185">
        <v>107</v>
      </c>
    </row>
    <row r="186" spans="1:7" x14ac:dyDescent="0.25">
      <c r="A186" s="18" t="s">
        <v>16</v>
      </c>
      <c r="B186" s="18">
        <v>1.5</v>
      </c>
      <c r="C186" s="18">
        <v>28</v>
      </c>
      <c r="D186" s="18" t="s">
        <v>121</v>
      </c>
      <c r="E186">
        <v>1.5</v>
      </c>
      <c r="F186" s="18">
        <v>18</v>
      </c>
      <c r="G186">
        <v>106.5</v>
      </c>
    </row>
    <row r="187" spans="1:7" x14ac:dyDescent="0.25">
      <c r="A187" s="18" t="s">
        <v>16</v>
      </c>
      <c r="B187" s="18">
        <v>2</v>
      </c>
      <c r="C187" s="18">
        <v>28</v>
      </c>
      <c r="D187" s="18" t="s">
        <v>121</v>
      </c>
      <c r="E187">
        <v>2</v>
      </c>
      <c r="F187" s="18">
        <v>18</v>
      </c>
      <c r="G187">
        <v>106</v>
      </c>
    </row>
    <row r="188" spans="1:7" x14ac:dyDescent="0.25">
      <c r="A188" s="18" t="s">
        <v>16</v>
      </c>
      <c r="B188" s="18">
        <v>2.5</v>
      </c>
      <c r="C188" s="18">
        <v>28</v>
      </c>
      <c r="D188" s="18" t="s">
        <v>121</v>
      </c>
      <c r="E188">
        <v>2.5</v>
      </c>
      <c r="F188" s="18">
        <v>18</v>
      </c>
      <c r="G188">
        <v>105.5</v>
      </c>
    </row>
    <row r="189" spans="1:7" x14ac:dyDescent="0.25">
      <c r="A189" s="18" t="s">
        <v>16</v>
      </c>
      <c r="B189" s="18">
        <v>3</v>
      </c>
      <c r="C189" s="18">
        <v>28</v>
      </c>
      <c r="D189" s="18" t="s">
        <v>121</v>
      </c>
      <c r="E189">
        <v>3</v>
      </c>
      <c r="F189" s="18">
        <v>18</v>
      </c>
      <c r="G189">
        <v>105</v>
      </c>
    </row>
    <row r="190" spans="1:7" x14ac:dyDescent="0.25">
      <c r="A190" s="18" t="s">
        <v>16</v>
      </c>
      <c r="B190" s="18">
        <v>3.5</v>
      </c>
      <c r="C190" s="18">
        <v>28</v>
      </c>
      <c r="D190" s="18" t="s">
        <v>121</v>
      </c>
      <c r="E190">
        <v>3.5</v>
      </c>
      <c r="F190" s="18">
        <v>18</v>
      </c>
      <c r="G190">
        <v>104.5</v>
      </c>
    </row>
    <row r="191" spans="1:7" x14ac:dyDescent="0.25">
      <c r="A191" s="18" t="s">
        <v>16</v>
      </c>
      <c r="B191" s="18">
        <v>4</v>
      </c>
      <c r="C191" s="18">
        <v>28</v>
      </c>
      <c r="D191" s="18" t="s">
        <v>121</v>
      </c>
      <c r="E191">
        <v>4</v>
      </c>
      <c r="F191" s="18">
        <v>18</v>
      </c>
      <c r="G191">
        <v>104</v>
      </c>
    </row>
    <row r="192" spans="1:7" x14ac:dyDescent="0.25">
      <c r="A192" s="18" t="s">
        <v>16</v>
      </c>
      <c r="B192" s="18">
        <v>4.5</v>
      </c>
      <c r="C192" s="18">
        <v>28</v>
      </c>
      <c r="D192" s="18" t="s">
        <v>121</v>
      </c>
      <c r="E192">
        <v>4.5</v>
      </c>
      <c r="F192" s="18">
        <v>18</v>
      </c>
      <c r="G192">
        <v>103.5</v>
      </c>
    </row>
    <row r="193" spans="1:7" x14ac:dyDescent="0.25">
      <c r="A193" s="18" t="s">
        <v>16</v>
      </c>
      <c r="B193" s="18">
        <v>5</v>
      </c>
      <c r="C193" s="18">
        <v>28</v>
      </c>
      <c r="D193" s="18" t="s">
        <v>121</v>
      </c>
      <c r="E193">
        <v>5</v>
      </c>
      <c r="F193" s="18">
        <v>18</v>
      </c>
      <c r="G193">
        <v>103</v>
      </c>
    </row>
    <row r="194" spans="1:7" x14ac:dyDescent="0.25">
      <c r="A194" s="18" t="s">
        <v>16</v>
      </c>
      <c r="B194" s="18">
        <v>5.5</v>
      </c>
      <c r="C194" s="18">
        <v>28</v>
      </c>
      <c r="D194" s="18" t="s">
        <v>121</v>
      </c>
      <c r="E194">
        <v>5.5</v>
      </c>
      <c r="F194" s="18">
        <v>18</v>
      </c>
      <c r="G194">
        <v>102.5</v>
      </c>
    </row>
    <row r="195" spans="1:7" x14ac:dyDescent="0.25">
      <c r="A195" s="18" t="s">
        <v>16</v>
      </c>
      <c r="B195" s="18">
        <v>6</v>
      </c>
      <c r="C195" s="18">
        <v>28</v>
      </c>
      <c r="D195" s="18" t="s">
        <v>121</v>
      </c>
      <c r="E195">
        <v>6</v>
      </c>
      <c r="F195" s="18">
        <v>18</v>
      </c>
      <c r="G195">
        <v>102</v>
      </c>
    </row>
    <row r="196" spans="1:7" x14ac:dyDescent="0.25">
      <c r="A196" s="18" t="s">
        <v>16</v>
      </c>
      <c r="B196" s="18">
        <v>0.5</v>
      </c>
      <c r="C196" s="18">
        <v>31</v>
      </c>
      <c r="D196" s="18" t="s">
        <v>121</v>
      </c>
      <c r="E196">
        <v>6.5</v>
      </c>
      <c r="F196" s="18">
        <v>18</v>
      </c>
      <c r="G196">
        <v>101.5</v>
      </c>
    </row>
    <row r="197" spans="1:7" x14ac:dyDescent="0.25">
      <c r="A197" s="18" t="s">
        <v>16</v>
      </c>
      <c r="B197" s="18">
        <v>1</v>
      </c>
      <c r="C197" s="18">
        <v>31</v>
      </c>
      <c r="D197" s="18" t="s">
        <v>121</v>
      </c>
      <c r="E197">
        <v>7</v>
      </c>
      <c r="F197" s="18">
        <v>18</v>
      </c>
      <c r="G197">
        <v>101</v>
      </c>
    </row>
    <row r="198" spans="1:7" x14ac:dyDescent="0.25">
      <c r="A198" s="18" t="s">
        <v>16</v>
      </c>
      <c r="B198" s="18">
        <v>1.5</v>
      </c>
      <c r="C198" s="18">
        <v>31</v>
      </c>
      <c r="D198" s="18" t="s">
        <v>121</v>
      </c>
      <c r="E198">
        <v>7.5</v>
      </c>
      <c r="F198" s="18">
        <v>18</v>
      </c>
      <c r="G198">
        <v>100.5</v>
      </c>
    </row>
    <row r="199" spans="1:7" x14ac:dyDescent="0.25">
      <c r="A199" s="18" t="s">
        <v>16</v>
      </c>
      <c r="B199" s="18">
        <v>2</v>
      </c>
      <c r="C199" s="18">
        <v>31</v>
      </c>
      <c r="D199" s="18" t="s">
        <v>121</v>
      </c>
      <c r="E199">
        <v>8</v>
      </c>
      <c r="F199" s="18">
        <v>18</v>
      </c>
      <c r="G199">
        <v>100</v>
      </c>
    </row>
    <row r="200" spans="1:7" x14ac:dyDescent="0.25">
      <c r="A200" s="18" t="s">
        <v>16</v>
      </c>
      <c r="B200" s="18">
        <v>2.5</v>
      </c>
      <c r="C200" s="18">
        <v>31</v>
      </c>
      <c r="D200" s="18" t="s">
        <v>121</v>
      </c>
      <c r="E200">
        <v>8.5</v>
      </c>
      <c r="F200" s="18">
        <v>18</v>
      </c>
      <c r="G200">
        <v>99.5</v>
      </c>
    </row>
    <row r="201" spans="1:7" x14ac:dyDescent="0.25">
      <c r="A201" s="18" t="s">
        <v>16</v>
      </c>
      <c r="B201" s="18">
        <v>3</v>
      </c>
      <c r="C201" s="18">
        <v>31</v>
      </c>
      <c r="D201" s="18" t="s">
        <v>121</v>
      </c>
      <c r="E201">
        <v>9</v>
      </c>
      <c r="F201" s="18">
        <v>18</v>
      </c>
      <c r="G201">
        <v>99</v>
      </c>
    </row>
    <row r="202" spans="1:7" x14ac:dyDescent="0.25">
      <c r="A202" s="18" t="s">
        <v>16</v>
      </c>
      <c r="B202" s="18">
        <v>3.5</v>
      </c>
      <c r="C202" s="18">
        <v>31</v>
      </c>
      <c r="D202" s="18" t="s">
        <v>121</v>
      </c>
      <c r="E202">
        <v>9.5</v>
      </c>
      <c r="F202" s="18">
        <v>18</v>
      </c>
      <c r="G202">
        <v>98.5</v>
      </c>
    </row>
    <row r="203" spans="1:7" x14ac:dyDescent="0.25">
      <c r="A203" s="18" t="s">
        <v>16</v>
      </c>
      <c r="B203" s="18">
        <v>4</v>
      </c>
      <c r="C203" s="18">
        <v>31</v>
      </c>
      <c r="D203" s="18" t="s">
        <v>121</v>
      </c>
      <c r="E203">
        <v>10</v>
      </c>
      <c r="F203" s="18">
        <v>18</v>
      </c>
      <c r="G203">
        <v>98</v>
      </c>
    </row>
    <row r="204" spans="1:7" x14ac:dyDescent="0.25">
      <c r="A204" s="18" t="s">
        <v>16</v>
      </c>
      <c r="B204" s="18">
        <v>4.5</v>
      </c>
      <c r="C204" s="18">
        <v>31</v>
      </c>
      <c r="D204" s="18" t="s">
        <v>121</v>
      </c>
      <c r="E204">
        <v>10.5</v>
      </c>
      <c r="F204" s="18">
        <v>18</v>
      </c>
      <c r="G204">
        <v>97.5</v>
      </c>
    </row>
    <row r="205" spans="1:7" ht="12" customHeight="1" x14ac:dyDescent="0.25">
      <c r="A205" s="18" t="s">
        <v>16</v>
      </c>
      <c r="B205" s="18">
        <v>5</v>
      </c>
      <c r="C205" s="18">
        <v>31</v>
      </c>
      <c r="D205" s="18" t="s">
        <v>121</v>
      </c>
      <c r="E205">
        <v>11</v>
      </c>
      <c r="F205" s="18">
        <v>18</v>
      </c>
      <c r="G205">
        <v>97</v>
      </c>
    </row>
    <row r="206" spans="1:7" ht="12" customHeight="1" x14ac:dyDescent="0.25">
      <c r="A206" s="18" t="s">
        <v>16</v>
      </c>
      <c r="B206" s="18">
        <v>5.5</v>
      </c>
      <c r="C206" s="18">
        <v>31</v>
      </c>
      <c r="D206" s="18" t="s">
        <v>121</v>
      </c>
      <c r="E206">
        <v>11.5</v>
      </c>
      <c r="F206" s="18">
        <v>18</v>
      </c>
      <c r="G206">
        <v>96.5</v>
      </c>
    </row>
    <row r="207" spans="1:7" x14ac:dyDescent="0.25">
      <c r="A207" s="18" t="s">
        <v>16</v>
      </c>
      <c r="B207" s="18">
        <v>6</v>
      </c>
      <c r="C207" s="18">
        <v>31</v>
      </c>
      <c r="D207" s="18" t="s">
        <v>121</v>
      </c>
      <c r="E207">
        <v>12</v>
      </c>
      <c r="F207" s="18">
        <v>18</v>
      </c>
      <c r="G207">
        <v>96</v>
      </c>
    </row>
    <row r="208" spans="1:7" x14ac:dyDescent="0.25">
      <c r="A208" s="18" t="s">
        <v>16</v>
      </c>
      <c r="B208" s="18">
        <v>0.5</v>
      </c>
      <c r="C208" s="18">
        <v>34</v>
      </c>
      <c r="D208" s="18" t="s">
        <v>121</v>
      </c>
      <c r="E208">
        <v>12.5</v>
      </c>
      <c r="F208" s="18">
        <v>18</v>
      </c>
      <c r="G208">
        <v>95.5</v>
      </c>
    </row>
    <row r="209" spans="1:7" x14ac:dyDescent="0.25">
      <c r="A209" s="18" t="s">
        <v>16</v>
      </c>
      <c r="B209" s="18">
        <v>1</v>
      </c>
      <c r="C209" s="18">
        <v>34</v>
      </c>
      <c r="D209" s="18" t="s">
        <v>121</v>
      </c>
      <c r="E209">
        <v>13</v>
      </c>
      <c r="F209" s="18">
        <v>18</v>
      </c>
      <c r="G209">
        <v>95</v>
      </c>
    </row>
    <row r="210" spans="1:7" x14ac:dyDescent="0.25">
      <c r="A210" s="18" t="s">
        <v>16</v>
      </c>
      <c r="B210" s="18">
        <v>1.5</v>
      </c>
      <c r="C210" s="18">
        <v>34</v>
      </c>
      <c r="D210" s="18" t="s">
        <v>121</v>
      </c>
      <c r="E210">
        <v>13.5</v>
      </c>
      <c r="F210" s="18">
        <v>18</v>
      </c>
      <c r="G210">
        <v>94.5</v>
      </c>
    </row>
    <row r="211" spans="1:7" x14ac:dyDescent="0.25">
      <c r="A211" s="18" t="s">
        <v>16</v>
      </c>
      <c r="B211" s="18">
        <v>2</v>
      </c>
      <c r="C211" s="18">
        <v>34</v>
      </c>
      <c r="D211" s="18" t="s">
        <v>121</v>
      </c>
      <c r="E211">
        <v>14</v>
      </c>
      <c r="F211" s="18">
        <v>18</v>
      </c>
      <c r="G211">
        <v>94</v>
      </c>
    </row>
    <row r="212" spans="1:7" x14ac:dyDescent="0.25">
      <c r="A212" s="18" t="s">
        <v>16</v>
      </c>
      <c r="B212" s="18">
        <v>2.5</v>
      </c>
      <c r="C212" s="18">
        <v>34</v>
      </c>
      <c r="D212" s="18" t="s">
        <v>121</v>
      </c>
      <c r="E212">
        <v>14.5</v>
      </c>
      <c r="F212" s="18">
        <v>18</v>
      </c>
      <c r="G212">
        <v>93.5</v>
      </c>
    </row>
    <row r="213" spans="1:7" x14ac:dyDescent="0.25">
      <c r="A213" s="18" t="s">
        <v>16</v>
      </c>
      <c r="B213" s="18">
        <v>3</v>
      </c>
      <c r="C213" s="18">
        <v>34</v>
      </c>
      <c r="D213" s="18" t="s">
        <v>121</v>
      </c>
      <c r="E213">
        <v>15</v>
      </c>
      <c r="F213" s="18">
        <v>18</v>
      </c>
      <c r="G213">
        <v>93</v>
      </c>
    </row>
    <row r="214" spans="1:7" x14ac:dyDescent="0.25">
      <c r="A214" s="18" t="s">
        <v>16</v>
      </c>
      <c r="B214" s="18">
        <v>3.5</v>
      </c>
      <c r="C214" s="18">
        <v>34</v>
      </c>
      <c r="D214" s="18" t="s">
        <v>121</v>
      </c>
      <c r="E214">
        <v>15.5</v>
      </c>
      <c r="F214" s="18">
        <v>18</v>
      </c>
      <c r="G214">
        <v>92.5</v>
      </c>
    </row>
    <row r="215" spans="1:7" x14ac:dyDescent="0.25">
      <c r="A215" s="18" t="s">
        <v>16</v>
      </c>
      <c r="B215" s="18">
        <v>4</v>
      </c>
      <c r="C215" s="18">
        <v>34</v>
      </c>
      <c r="D215" s="18" t="s">
        <v>121</v>
      </c>
      <c r="E215">
        <v>16</v>
      </c>
      <c r="F215" s="18">
        <v>18</v>
      </c>
      <c r="G215">
        <v>92</v>
      </c>
    </row>
    <row r="216" spans="1:7" x14ac:dyDescent="0.25">
      <c r="A216" s="18" t="s">
        <v>16</v>
      </c>
      <c r="B216" s="18">
        <v>4.5</v>
      </c>
      <c r="C216" s="18">
        <v>34</v>
      </c>
      <c r="D216" s="18" t="s">
        <v>121</v>
      </c>
      <c r="E216">
        <v>16.5</v>
      </c>
      <c r="F216" s="18">
        <v>18</v>
      </c>
      <c r="G216">
        <v>91.5</v>
      </c>
    </row>
    <row r="217" spans="1:7" x14ac:dyDescent="0.25">
      <c r="A217" s="18" t="s">
        <v>16</v>
      </c>
      <c r="B217" s="18">
        <v>5</v>
      </c>
      <c r="C217" s="18">
        <v>34</v>
      </c>
      <c r="D217" s="18" t="s">
        <v>121</v>
      </c>
      <c r="E217">
        <v>17</v>
      </c>
      <c r="F217" s="18">
        <v>18</v>
      </c>
      <c r="G217">
        <v>91</v>
      </c>
    </row>
    <row r="218" spans="1:7" x14ac:dyDescent="0.25">
      <c r="A218" s="18" t="s">
        <v>16</v>
      </c>
      <c r="B218" s="18">
        <v>5.5</v>
      </c>
      <c r="C218" s="18">
        <v>34</v>
      </c>
      <c r="D218" s="18" t="s">
        <v>121</v>
      </c>
      <c r="E218">
        <v>17.5</v>
      </c>
      <c r="F218" s="18">
        <v>18</v>
      </c>
      <c r="G218">
        <v>90.5</v>
      </c>
    </row>
    <row r="219" spans="1:7" x14ac:dyDescent="0.25">
      <c r="A219" s="18" t="s">
        <v>16</v>
      </c>
      <c r="B219" s="18">
        <v>6</v>
      </c>
      <c r="C219" s="18">
        <v>34</v>
      </c>
      <c r="D219" s="18" t="s">
        <v>121</v>
      </c>
      <c r="E219">
        <v>18</v>
      </c>
      <c r="F219" s="18">
        <v>18</v>
      </c>
      <c r="G219">
        <v>90</v>
      </c>
    </row>
    <row r="220" spans="1:7" x14ac:dyDescent="0.25">
      <c r="A220" s="18" t="s">
        <v>16</v>
      </c>
      <c r="B220" s="18">
        <v>0.5</v>
      </c>
      <c r="C220" s="18">
        <v>37</v>
      </c>
      <c r="D220" s="18" t="s">
        <v>121</v>
      </c>
      <c r="E220">
        <v>18.5</v>
      </c>
      <c r="F220" s="18">
        <v>18</v>
      </c>
      <c r="G220">
        <v>89.5</v>
      </c>
    </row>
    <row r="221" spans="1:7" x14ac:dyDescent="0.25">
      <c r="A221" s="18" t="s">
        <v>16</v>
      </c>
      <c r="B221" s="18">
        <v>1</v>
      </c>
      <c r="C221" s="18">
        <v>37</v>
      </c>
      <c r="D221" s="18" t="s">
        <v>121</v>
      </c>
      <c r="E221">
        <v>19</v>
      </c>
      <c r="F221" s="18">
        <v>18</v>
      </c>
      <c r="G221">
        <v>89</v>
      </c>
    </row>
    <row r="222" spans="1:7" x14ac:dyDescent="0.25">
      <c r="A222" s="18" t="s">
        <v>16</v>
      </c>
      <c r="B222" s="18">
        <v>1.5</v>
      </c>
      <c r="C222" s="18">
        <v>37</v>
      </c>
      <c r="D222" s="18" t="s">
        <v>121</v>
      </c>
      <c r="E222">
        <v>19.5</v>
      </c>
      <c r="F222" s="18">
        <v>18</v>
      </c>
      <c r="G222">
        <v>88.5</v>
      </c>
    </row>
    <row r="223" spans="1:7" x14ac:dyDescent="0.25">
      <c r="A223" s="18" t="s">
        <v>16</v>
      </c>
      <c r="B223" s="18">
        <v>2</v>
      </c>
      <c r="C223" s="18">
        <v>37</v>
      </c>
      <c r="D223" s="18" t="s">
        <v>121</v>
      </c>
      <c r="E223">
        <v>20</v>
      </c>
      <c r="F223" s="18">
        <v>18</v>
      </c>
      <c r="G223">
        <v>88</v>
      </c>
    </row>
    <row r="224" spans="1:7" x14ac:dyDescent="0.25">
      <c r="A224" s="18" t="s">
        <v>16</v>
      </c>
      <c r="B224" s="18">
        <v>2.5</v>
      </c>
      <c r="C224" s="18">
        <v>37</v>
      </c>
      <c r="D224" s="18" t="s">
        <v>121</v>
      </c>
      <c r="E224">
        <v>20.5</v>
      </c>
      <c r="F224" s="18">
        <v>18</v>
      </c>
      <c r="G224">
        <v>87.5</v>
      </c>
    </row>
    <row r="225" spans="1:7" x14ac:dyDescent="0.25">
      <c r="A225" s="18" t="s">
        <v>16</v>
      </c>
      <c r="B225" s="18">
        <v>3</v>
      </c>
      <c r="C225" s="18">
        <v>37</v>
      </c>
      <c r="D225" s="18" t="s">
        <v>121</v>
      </c>
      <c r="E225">
        <v>21</v>
      </c>
      <c r="F225" s="18">
        <v>18</v>
      </c>
      <c r="G225">
        <v>87</v>
      </c>
    </row>
    <row r="226" spans="1:7" x14ac:dyDescent="0.25">
      <c r="A226" s="18" t="s">
        <v>16</v>
      </c>
      <c r="B226" s="18">
        <v>3.5</v>
      </c>
      <c r="C226" s="18">
        <v>37</v>
      </c>
      <c r="D226" s="18" t="s">
        <v>121</v>
      </c>
      <c r="E226">
        <v>21.5</v>
      </c>
      <c r="F226" s="18">
        <v>18</v>
      </c>
      <c r="G226">
        <v>86.5</v>
      </c>
    </row>
    <row r="227" spans="1:7" x14ac:dyDescent="0.25">
      <c r="A227" s="18" t="s">
        <v>16</v>
      </c>
      <c r="B227" s="18">
        <v>4</v>
      </c>
      <c r="C227" s="18">
        <v>37</v>
      </c>
      <c r="D227" s="18" t="s">
        <v>121</v>
      </c>
      <c r="E227">
        <v>22</v>
      </c>
      <c r="F227" s="18">
        <v>18</v>
      </c>
      <c r="G227">
        <v>86</v>
      </c>
    </row>
    <row r="228" spans="1:7" x14ac:dyDescent="0.25">
      <c r="A228" s="18" t="s">
        <v>16</v>
      </c>
      <c r="B228" s="18">
        <v>4.5</v>
      </c>
      <c r="C228" s="18">
        <v>37</v>
      </c>
      <c r="D228" s="18" t="s">
        <v>121</v>
      </c>
      <c r="E228">
        <v>22.5</v>
      </c>
      <c r="F228" s="18">
        <v>18</v>
      </c>
      <c r="G228">
        <v>85.5</v>
      </c>
    </row>
    <row r="229" spans="1:7" x14ac:dyDescent="0.25">
      <c r="A229" s="18" t="s">
        <v>16</v>
      </c>
      <c r="B229" s="18">
        <v>5</v>
      </c>
      <c r="C229" s="18">
        <v>37</v>
      </c>
      <c r="D229" s="18" t="s">
        <v>121</v>
      </c>
      <c r="E229">
        <v>23</v>
      </c>
      <c r="F229" s="18">
        <v>18</v>
      </c>
      <c r="G229">
        <v>85</v>
      </c>
    </row>
    <row r="230" spans="1:7" x14ac:dyDescent="0.25">
      <c r="A230" s="18" t="s">
        <v>16</v>
      </c>
      <c r="B230" s="18">
        <v>5.5</v>
      </c>
      <c r="C230" s="18">
        <v>37</v>
      </c>
      <c r="D230" s="18" t="s">
        <v>121</v>
      </c>
      <c r="E230">
        <v>23.5</v>
      </c>
      <c r="F230" s="18">
        <v>18</v>
      </c>
      <c r="G230">
        <v>84.5</v>
      </c>
    </row>
    <row r="231" spans="1:7" x14ac:dyDescent="0.25">
      <c r="A231" s="18" t="s">
        <v>16</v>
      </c>
      <c r="B231" s="18">
        <v>6</v>
      </c>
      <c r="C231" s="18">
        <v>37</v>
      </c>
      <c r="D231" s="18" t="s">
        <v>121</v>
      </c>
      <c r="E231">
        <v>24</v>
      </c>
      <c r="F231" s="18">
        <v>18</v>
      </c>
      <c r="G231">
        <v>84</v>
      </c>
    </row>
    <row r="232" spans="1:7" x14ac:dyDescent="0.25">
      <c r="A232" s="18" t="s">
        <v>16</v>
      </c>
      <c r="B232" s="18">
        <v>0.5</v>
      </c>
      <c r="C232" s="18">
        <v>40</v>
      </c>
      <c r="D232" s="18" t="s">
        <v>121</v>
      </c>
      <c r="E232">
        <v>24.5</v>
      </c>
      <c r="F232" s="18">
        <v>18</v>
      </c>
      <c r="G232">
        <v>83.5</v>
      </c>
    </row>
    <row r="233" spans="1:7" x14ac:dyDescent="0.25">
      <c r="A233" s="18" t="s">
        <v>16</v>
      </c>
      <c r="B233" s="18">
        <v>1</v>
      </c>
      <c r="C233" s="18">
        <v>40</v>
      </c>
      <c r="D233" s="18" t="s">
        <v>121</v>
      </c>
      <c r="E233">
        <v>25</v>
      </c>
      <c r="F233" s="18">
        <v>18</v>
      </c>
      <c r="G233">
        <v>83</v>
      </c>
    </row>
    <row r="234" spans="1:7" x14ac:dyDescent="0.25">
      <c r="A234" s="18" t="s">
        <v>16</v>
      </c>
      <c r="B234" s="18">
        <v>1.5</v>
      </c>
      <c r="C234" s="18">
        <v>40</v>
      </c>
      <c r="D234" s="18" t="s">
        <v>121</v>
      </c>
      <c r="E234">
        <v>25.5</v>
      </c>
      <c r="F234" s="18">
        <v>18</v>
      </c>
      <c r="G234">
        <v>82.5</v>
      </c>
    </row>
    <row r="235" spans="1:7" x14ac:dyDescent="0.25">
      <c r="A235" s="18" t="s">
        <v>16</v>
      </c>
      <c r="B235" s="18">
        <v>2</v>
      </c>
      <c r="C235" s="18">
        <v>40</v>
      </c>
      <c r="D235" s="18" t="s">
        <v>121</v>
      </c>
      <c r="E235">
        <v>26</v>
      </c>
      <c r="F235" s="18">
        <v>18</v>
      </c>
      <c r="G235">
        <v>82</v>
      </c>
    </row>
    <row r="236" spans="1:7" x14ac:dyDescent="0.25">
      <c r="A236" s="18" t="s">
        <v>16</v>
      </c>
      <c r="B236" s="18">
        <v>2.5</v>
      </c>
      <c r="C236" s="18">
        <v>40</v>
      </c>
      <c r="D236" s="18" t="s">
        <v>121</v>
      </c>
      <c r="E236">
        <v>26.5</v>
      </c>
      <c r="F236" s="18">
        <v>18</v>
      </c>
      <c r="G236">
        <v>81.5</v>
      </c>
    </row>
    <row r="237" spans="1:7" x14ac:dyDescent="0.25">
      <c r="A237" s="18" t="s">
        <v>16</v>
      </c>
      <c r="B237" s="18">
        <v>3</v>
      </c>
      <c r="C237" s="18">
        <v>40</v>
      </c>
      <c r="D237" s="18" t="s">
        <v>121</v>
      </c>
      <c r="E237">
        <v>27</v>
      </c>
      <c r="F237" s="18">
        <v>18</v>
      </c>
      <c r="G237">
        <v>81</v>
      </c>
    </row>
    <row r="238" spans="1:7" x14ac:dyDescent="0.25">
      <c r="A238" s="18" t="s">
        <v>16</v>
      </c>
      <c r="B238" s="18">
        <v>3.5</v>
      </c>
      <c r="C238" s="18">
        <v>40</v>
      </c>
      <c r="D238" s="18" t="s">
        <v>121</v>
      </c>
      <c r="E238">
        <v>27.5</v>
      </c>
      <c r="F238" s="18">
        <v>18</v>
      </c>
      <c r="G238">
        <v>80.5</v>
      </c>
    </row>
    <row r="239" spans="1:7" x14ac:dyDescent="0.25">
      <c r="A239" s="18" t="s">
        <v>16</v>
      </c>
      <c r="B239" s="18">
        <v>4</v>
      </c>
      <c r="C239" s="18">
        <v>40</v>
      </c>
      <c r="D239" s="18" t="s">
        <v>121</v>
      </c>
      <c r="E239">
        <v>28</v>
      </c>
      <c r="F239" s="18">
        <v>18</v>
      </c>
      <c r="G239">
        <v>80</v>
      </c>
    </row>
    <row r="240" spans="1:7" x14ac:dyDescent="0.25">
      <c r="A240" s="18" t="s">
        <v>16</v>
      </c>
      <c r="B240" s="18">
        <v>4.5</v>
      </c>
      <c r="C240" s="18">
        <v>40</v>
      </c>
      <c r="D240" s="18" t="s">
        <v>121</v>
      </c>
      <c r="E240">
        <v>28.5</v>
      </c>
      <c r="F240" s="18">
        <v>18</v>
      </c>
      <c r="G240">
        <v>79.5</v>
      </c>
    </row>
    <row r="241" spans="1:7" x14ac:dyDescent="0.25">
      <c r="A241" s="18" t="s">
        <v>16</v>
      </c>
      <c r="B241" s="18">
        <v>5</v>
      </c>
      <c r="C241" s="18">
        <v>40</v>
      </c>
      <c r="D241" s="18" t="s">
        <v>121</v>
      </c>
      <c r="E241">
        <v>29</v>
      </c>
      <c r="F241" s="18">
        <v>18</v>
      </c>
      <c r="G241">
        <v>79</v>
      </c>
    </row>
    <row r="242" spans="1:7" x14ac:dyDescent="0.25">
      <c r="A242" s="18" t="s">
        <v>16</v>
      </c>
      <c r="B242" s="18">
        <v>5.5</v>
      </c>
      <c r="C242" s="18">
        <v>40</v>
      </c>
      <c r="D242" s="18" t="s">
        <v>121</v>
      </c>
      <c r="E242">
        <v>29.5</v>
      </c>
      <c r="F242" s="18">
        <v>18</v>
      </c>
      <c r="G242">
        <v>78.5</v>
      </c>
    </row>
    <row r="243" spans="1:7" x14ac:dyDescent="0.25">
      <c r="A243" s="18" t="s">
        <v>16</v>
      </c>
      <c r="B243" s="18">
        <v>6</v>
      </c>
      <c r="C243" s="18">
        <v>40</v>
      </c>
      <c r="D243" s="18" t="s">
        <v>121</v>
      </c>
      <c r="E243">
        <v>30</v>
      </c>
      <c r="F243" s="18">
        <v>18</v>
      </c>
      <c r="G243">
        <v>78</v>
      </c>
    </row>
    <row r="244" spans="1:7" x14ac:dyDescent="0.25">
      <c r="A244" s="18" t="s">
        <v>16</v>
      </c>
      <c r="B244" s="18">
        <v>0.5</v>
      </c>
      <c r="C244" s="18">
        <v>43</v>
      </c>
      <c r="D244" s="18" t="s">
        <v>121</v>
      </c>
      <c r="E244">
        <v>30.5</v>
      </c>
      <c r="F244" s="18">
        <v>18</v>
      </c>
      <c r="G244">
        <v>77.5</v>
      </c>
    </row>
    <row r="245" spans="1:7" x14ac:dyDescent="0.25">
      <c r="A245" s="18" t="s">
        <v>16</v>
      </c>
      <c r="B245" s="18">
        <v>1</v>
      </c>
      <c r="C245" s="18">
        <v>43</v>
      </c>
      <c r="D245" s="18" t="s">
        <v>121</v>
      </c>
      <c r="E245">
        <v>31</v>
      </c>
      <c r="F245" s="18">
        <v>18</v>
      </c>
      <c r="G245">
        <v>77</v>
      </c>
    </row>
    <row r="246" spans="1:7" x14ac:dyDescent="0.25">
      <c r="A246" s="18" t="s">
        <v>16</v>
      </c>
      <c r="B246" s="18">
        <v>1.5</v>
      </c>
      <c r="C246" s="18">
        <v>43</v>
      </c>
      <c r="D246" s="18" t="s">
        <v>121</v>
      </c>
      <c r="E246">
        <v>31.5</v>
      </c>
      <c r="F246" s="18">
        <v>18</v>
      </c>
      <c r="G246">
        <v>76.5</v>
      </c>
    </row>
    <row r="247" spans="1:7" x14ac:dyDescent="0.25">
      <c r="A247" s="18" t="s">
        <v>16</v>
      </c>
      <c r="B247" s="18">
        <v>2</v>
      </c>
      <c r="C247" s="18">
        <v>43</v>
      </c>
      <c r="D247" s="18" t="s">
        <v>121</v>
      </c>
      <c r="E247">
        <v>32</v>
      </c>
      <c r="F247" s="18">
        <v>18</v>
      </c>
      <c r="G247">
        <v>76</v>
      </c>
    </row>
    <row r="248" spans="1:7" x14ac:dyDescent="0.25">
      <c r="A248" s="18" t="s">
        <v>16</v>
      </c>
      <c r="B248" s="18">
        <v>2.5</v>
      </c>
      <c r="C248" s="18">
        <v>43</v>
      </c>
      <c r="D248" s="18" t="s">
        <v>121</v>
      </c>
      <c r="E248">
        <v>32.5</v>
      </c>
      <c r="F248" s="18">
        <v>18</v>
      </c>
      <c r="G248">
        <v>75.5</v>
      </c>
    </row>
    <row r="249" spans="1:7" x14ac:dyDescent="0.25">
      <c r="A249" s="18" t="s">
        <v>16</v>
      </c>
      <c r="B249" s="18">
        <v>3</v>
      </c>
      <c r="C249" s="18">
        <v>43</v>
      </c>
      <c r="D249" s="18" t="s">
        <v>121</v>
      </c>
      <c r="E249">
        <v>33</v>
      </c>
      <c r="F249" s="18">
        <v>18</v>
      </c>
      <c r="G249">
        <v>75</v>
      </c>
    </row>
    <row r="250" spans="1:7" x14ac:dyDescent="0.25">
      <c r="A250" s="18" t="s">
        <v>16</v>
      </c>
      <c r="B250" s="18">
        <v>3.5</v>
      </c>
      <c r="C250" s="18">
        <v>43</v>
      </c>
      <c r="D250" s="18" t="s">
        <v>121</v>
      </c>
      <c r="E250">
        <v>33.5</v>
      </c>
      <c r="F250" s="18">
        <v>18</v>
      </c>
      <c r="G250">
        <v>74.5</v>
      </c>
    </row>
    <row r="251" spans="1:7" x14ac:dyDescent="0.25">
      <c r="A251" s="18" t="s">
        <v>16</v>
      </c>
      <c r="B251" s="18">
        <v>4</v>
      </c>
      <c r="C251" s="18">
        <v>43</v>
      </c>
      <c r="D251" s="18" t="s">
        <v>121</v>
      </c>
      <c r="E251">
        <v>34</v>
      </c>
      <c r="F251" s="18">
        <v>18</v>
      </c>
      <c r="G251">
        <v>74</v>
      </c>
    </row>
    <row r="252" spans="1:7" x14ac:dyDescent="0.25">
      <c r="A252" s="18" t="s">
        <v>16</v>
      </c>
      <c r="B252" s="18">
        <v>4.5</v>
      </c>
      <c r="C252" s="18">
        <v>43</v>
      </c>
      <c r="D252" s="18" t="s">
        <v>121</v>
      </c>
      <c r="E252">
        <v>34.5</v>
      </c>
      <c r="F252" s="18">
        <v>18</v>
      </c>
      <c r="G252">
        <v>73.5</v>
      </c>
    </row>
    <row r="253" spans="1:7" x14ac:dyDescent="0.25">
      <c r="A253" s="18" t="s">
        <v>16</v>
      </c>
      <c r="B253" s="18">
        <v>5</v>
      </c>
      <c r="C253" s="18">
        <v>43</v>
      </c>
      <c r="D253" s="18" t="s">
        <v>121</v>
      </c>
      <c r="E253">
        <v>35</v>
      </c>
      <c r="F253" s="18">
        <v>18</v>
      </c>
      <c r="G253">
        <v>73</v>
      </c>
    </row>
    <row r="254" spans="1:7" x14ac:dyDescent="0.25">
      <c r="A254" s="18" t="s">
        <v>16</v>
      </c>
      <c r="B254" s="18">
        <v>5.5</v>
      </c>
      <c r="C254" s="18">
        <v>43</v>
      </c>
      <c r="D254" s="18" t="s">
        <v>121</v>
      </c>
      <c r="E254">
        <v>35.5</v>
      </c>
      <c r="F254" s="18">
        <v>18</v>
      </c>
      <c r="G254">
        <v>72.5</v>
      </c>
    </row>
    <row r="255" spans="1:7" x14ac:dyDescent="0.25">
      <c r="A255" s="18" t="s">
        <v>16</v>
      </c>
      <c r="B255" s="18">
        <v>6</v>
      </c>
      <c r="C255" s="18">
        <v>43</v>
      </c>
      <c r="D255" s="18" t="s">
        <v>121</v>
      </c>
      <c r="E255">
        <v>36</v>
      </c>
      <c r="F255" s="18">
        <v>18</v>
      </c>
      <c r="G255">
        <v>72</v>
      </c>
    </row>
    <row r="256" spans="1:7" x14ac:dyDescent="0.25">
      <c r="A256" s="18" t="s">
        <v>16</v>
      </c>
      <c r="B256" s="18">
        <v>0.5</v>
      </c>
      <c r="C256" s="18">
        <v>46</v>
      </c>
      <c r="D256" s="18" t="s">
        <v>121</v>
      </c>
      <c r="E256">
        <v>36.5</v>
      </c>
      <c r="F256" s="18">
        <v>18</v>
      </c>
      <c r="G256">
        <v>71.5</v>
      </c>
    </row>
    <row r="257" spans="1:7" x14ac:dyDescent="0.25">
      <c r="A257" s="18" t="s">
        <v>16</v>
      </c>
      <c r="B257" s="18">
        <v>1</v>
      </c>
      <c r="C257" s="18">
        <v>46</v>
      </c>
      <c r="D257" s="18" t="s">
        <v>121</v>
      </c>
      <c r="E257">
        <v>37</v>
      </c>
      <c r="F257" s="18">
        <v>18</v>
      </c>
      <c r="G257">
        <v>71</v>
      </c>
    </row>
    <row r="258" spans="1:7" x14ac:dyDescent="0.25">
      <c r="A258" s="18" t="s">
        <v>16</v>
      </c>
      <c r="B258" s="18">
        <v>1.5</v>
      </c>
      <c r="C258" s="18">
        <v>46</v>
      </c>
      <c r="D258" s="18" t="s">
        <v>121</v>
      </c>
      <c r="E258">
        <v>37.5</v>
      </c>
      <c r="F258" s="18">
        <v>18</v>
      </c>
      <c r="G258">
        <v>70.5</v>
      </c>
    </row>
    <row r="259" spans="1:7" x14ac:dyDescent="0.25">
      <c r="A259" s="18" t="s">
        <v>16</v>
      </c>
      <c r="B259" s="18">
        <v>2</v>
      </c>
      <c r="C259" s="18">
        <v>46</v>
      </c>
      <c r="D259" s="18" t="s">
        <v>121</v>
      </c>
      <c r="E259">
        <v>38</v>
      </c>
      <c r="F259" s="18">
        <v>18</v>
      </c>
      <c r="G259">
        <v>70</v>
      </c>
    </row>
    <row r="260" spans="1:7" x14ac:dyDescent="0.25">
      <c r="A260" s="18" t="s">
        <v>16</v>
      </c>
      <c r="B260" s="18">
        <v>2.5</v>
      </c>
      <c r="C260" s="18">
        <v>46</v>
      </c>
      <c r="D260" s="18" t="s">
        <v>121</v>
      </c>
      <c r="E260">
        <v>38.5</v>
      </c>
      <c r="F260" s="18">
        <v>18</v>
      </c>
      <c r="G260">
        <v>69.5</v>
      </c>
    </row>
    <row r="261" spans="1:7" x14ac:dyDescent="0.25">
      <c r="A261" s="18" t="s">
        <v>16</v>
      </c>
      <c r="B261" s="18">
        <v>3</v>
      </c>
      <c r="C261" s="18">
        <v>46</v>
      </c>
      <c r="D261" s="18" t="s">
        <v>121</v>
      </c>
      <c r="E261">
        <v>39</v>
      </c>
      <c r="F261" s="18">
        <v>18</v>
      </c>
      <c r="G261">
        <v>69</v>
      </c>
    </row>
    <row r="262" spans="1:7" x14ac:dyDescent="0.25">
      <c r="A262" s="18" t="s">
        <v>16</v>
      </c>
      <c r="B262" s="18">
        <v>3.5</v>
      </c>
      <c r="C262" s="18">
        <v>46</v>
      </c>
      <c r="D262" s="18" t="s">
        <v>121</v>
      </c>
      <c r="E262">
        <v>39.5</v>
      </c>
      <c r="F262" s="18">
        <v>18</v>
      </c>
      <c r="G262">
        <v>68.5</v>
      </c>
    </row>
    <row r="263" spans="1:7" x14ac:dyDescent="0.25">
      <c r="A263" s="18" t="s">
        <v>16</v>
      </c>
      <c r="B263" s="18">
        <v>4</v>
      </c>
      <c r="C263" s="18">
        <v>46</v>
      </c>
      <c r="D263" s="18" t="s">
        <v>121</v>
      </c>
      <c r="E263">
        <v>40</v>
      </c>
      <c r="F263" s="18">
        <v>18</v>
      </c>
      <c r="G263">
        <v>68</v>
      </c>
    </row>
    <row r="264" spans="1:7" x14ac:dyDescent="0.25">
      <c r="A264" s="18" t="s">
        <v>16</v>
      </c>
      <c r="B264" s="18">
        <v>4.5</v>
      </c>
      <c r="C264" s="18">
        <v>46</v>
      </c>
      <c r="D264" s="18" t="s">
        <v>121</v>
      </c>
      <c r="E264">
        <v>40.5</v>
      </c>
      <c r="F264" s="18">
        <v>18</v>
      </c>
      <c r="G264">
        <v>67.5</v>
      </c>
    </row>
    <row r="265" spans="1:7" x14ac:dyDescent="0.25">
      <c r="A265" s="18" t="s">
        <v>16</v>
      </c>
      <c r="B265" s="18">
        <v>5</v>
      </c>
      <c r="C265" s="18">
        <v>46</v>
      </c>
      <c r="D265" s="18" t="s">
        <v>121</v>
      </c>
      <c r="E265">
        <v>41</v>
      </c>
      <c r="F265" s="18">
        <v>18</v>
      </c>
      <c r="G265">
        <v>67</v>
      </c>
    </row>
    <row r="266" spans="1:7" x14ac:dyDescent="0.25">
      <c r="A266" s="18" t="s">
        <v>16</v>
      </c>
      <c r="B266" s="18">
        <v>5.5</v>
      </c>
      <c r="C266" s="18">
        <v>46</v>
      </c>
      <c r="D266" s="18" t="s">
        <v>121</v>
      </c>
      <c r="E266">
        <v>41.5</v>
      </c>
      <c r="F266" s="18">
        <v>18</v>
      </c>
      <c r="G266">
        <v>66.5</v>
      </c>
    </row>
    <row r="267" spans="1:7" x14ac:dyDescent="0.25">
      <c r="A267" s="18" t="s">
        <v>16</v>
      </c>
      <c r="B267" s="18">
        <v>6</v>
      </c>
      <c r="C267" s="18">
        <v>46</v>
      </c>
      <c r="D267" s="18" t="s">
        <v>121</v>
      </c>
      <c r="E267">
        <v>42</v>
      </c>
      <c r="F267" s="18">
        <v>18</v>
      </c>
      <c r="G267">
        <v>66</v>
      </c>
    </row>
    <row r="268" spans="1:7" x14ac:dyDescent="0.25">
      <c r="A268" s="18" t="s">
        <v>16</v>
      </c>
      <c r="B268" s="18">
        <v>0.5</v>
      </c>
      <c r="C268" s="18">
        <v>49</v>
      </c>
      <c r="D268" s="18" t="s">
        <v>121</v>
      </c>
      <c r="E268">
        <v>42.5</v>
      </c>
      <c r="F268" s="18">
        <v>18</v>
      </c>
      <c r="G268">
        <v>65.5</v>
      </c>
    </row>
    <row r="269" spans="1:7" x14ac:dyDescent="0.25">
      <c r="A269" s="18" t="s">
        <v>16</v>
      </c>
      <c r="B269" s="18">
        <v>1</v>
      </c>
      <c r="C269" s="18">
        <v>49</v>
      </c>
      <c r="D269" s="18" t="s">
        <v>121</v>
      </c>
      <c r="E269">
        <v>43</v>
      </c>
      <c r="F269" s="18">
        <v>18</v>
      </c>
      <c r="G269">
        <v>65</v>
      </c>
    </row>
    <row r="270" spans="1:7" x14ac:dyDescent="0.25">
      <c r="A270" s="18" t="s">
        <v>16</v>
      </c>
      <c r="B270" s="18">
        <v>1.5</v>
      </c>
      <c r="C270" s="18">
        <v>49</v>
      </c>
      <c r="D270" s="18" t="s">
        <v>121</v>
      </c>
      <c r="E270">
        <v>43.5</v>
      </c>
      <c r="F270" s="18">
        <v>18</v>
      </c>
      <c r="G270">
        <v>64.5</v>
      </c>
    </row>
    <row r="271" spans="1:7" x14ac:dyDescent="0.25">
      <c r="A271" s="18" t="s">
        <v>16</v>
      </c>
      <c r="B271" s="18">
        <v>2</v>
      </c>
      <c r="C271" s="18">
        <v>49</v>
      </c>
      <c r="D271" s="18" t="s">
        <v>121</v>
      </c>
      <c r="E271">
        <v>44</v>
      </c>
      <c r="F271" s="18">
        <v>18</v>
      </c>
      <c r="G271">
        <v>64</v>
      </c>
    </row>
    <row r="272" spans="1:7" x14ac:dyDescent="0.25">
      <c r="A272" s="18" t="s">
        <v>16</v>
      </c>
      <c r="B272" s="18">
        <v>2.5</v>
      </c>
      <c r="C272" s="18">
        <v>49</v>
      </c>
      <c r="D272" s="18" t="s">
        <v>121</v>
      </c>
      <c r="E272">
        <v>44.5</v>
      </c>
      <c r="F272" s="18">
        <v>18</v>
      </c>
      <c r="G272">
        <v>63.5</v>
      </c>
    </row>
    <row r="273" spans="1:7" x14ac:dyDescent="0.25">
      <c r="A273" s="18" t="s">
        <v>16</v>
      </c>
      <c r="B273" s="18">
        <v>3</v>
      </c>
      <c r="C273" s="18">
        <v>49</v>
      </c>
      <c r="D273" s="18" t="s">
        <v>121</v>
      </c>
      <c r="E273">
        <v>45</v>
      </c>
      <c r="F273" s="18">
        <v>18</v>
      </c>
      <c r="G273">
        <v>63</v>
      </c>
    </row>
    <row r="274" spans="1:7" x14ac:dyDescent="0.25">
      <c r="A274" s="18" t="s">
        <v>16</v>
      </c>
      <c r="B274" s="18">
        <v>3.5</v>
      </c>
      <c r="C274" s="18">
        <v>49</v>
      </c>
      <c r="D274" s="18" t="s">
        <v>121</v>
      </c>
      <c r="E274">
        <v>45.5</v>
      </c>
      <c r="F274" s="18">
        <v>18</v>
      </c>
      <c r="G274">
        <v>62.5</v>
      </c>
    </row>
    <row r="275" spans="1:7" x14ac:dyDescent="0.25">
      <c r="A275" s="18" t="s">
        <v>16</v>
      </c>
      <c r="B275" s="18">
        <v>4</v>
      </c>
      <c r="C275" s="18">
        <v>49</v>
      </c>
      <c r="D275" s="18" t="s">
        <v>121</v>
      </c>
      <c r="E275">
        <v>46</v>
      </c>
      <c r="F275" s="18">
        <v>18</v>
      </c>
      <c r="G275">
        <v>62</v>
      </c>
    </row>
    <row r="276" spans="1:7" x14ac:dyDescent="0.25">
      <c r="A276" s="18" t="s">
        <v>16</v>
      </c>
      <c r="B276" s="18">
        <v>4.5</v>
      </c>
      <c r="C276" s="18">
        <v>49</v>
      </c>
      <c r="D276" s="18" t="s">
        <v>121</v>
      </c>
      <c r="E276">
        <v>46.5</v>
      </c>
      <c r="F276" s="18">
        <v>18</v>
      </c>
      <c r="G276">
        <v>61.5</v>
      </c>
    </row>
    <row r="277" spans="1:7" x14ac:dyDescent="0.25">
      <c r="A277" s="18" t="s">
        <v>16</v>
      </c>
      <c r="B277" s="18">
        <v>5</v>
      </c>
      <c r="C277" s="18">
        <v>49</v>
      </c>
      <c r="D277" s="18" t="s">
        <v>121</v>
      </c>
      <c r="E277">
        <v>47</v>
      </c>
      <c r="F277" s="18">
        <v>18</v>
      </c>
      <c r="G277">
        <v>61</v>
      </c>
    </row>
    <row r="278" spans="1:7" x14ac:dyDescent="0.25">
      <c r="A278" s="18" t="s">
        <v>16</v>
      </c>
      <c r="B278" s="18">
        <v>5.5</v>
      </c>
      <c r="C278" s="18">
        <v>49</v>
      </c>
      <c r="D278" s="18" t="s">
        <v>121</v>
      </c>
      <c r="E278">
        <v>47.5</v>
      </c>
      <c r="F278" s="18">
        <v>18</v>
      </c>
      <c r="G278">
        <v>60.5</v>
      </c>
    </row>
    <row r="279" spans="1:7" x14ac:dyDescent="0.25">
      <c r="A279" s="18" t="s">
        <v>16</v>
      </c>
      <c r="B279" s="18">
        <v>6</v>
      </c>
      <c r="C279" s="18">
        <v>49</v>
      </c>
      <c r="D279" s="18" t="s">
        <v>121</v>
      </c>
      <c r="E279">
        <v>48</v>
      </c>
      <c r="F279" s="18">
        <v>18</v>
      </c>
      <c r="G279">
        <v>60</v>
      </c>
    </row>
    <row r="280" spans="1:7" x14ac:dyDescent="0.25">
      <c r="A280" s="18" t="s">
        <v>16</v>
      </c>
      <c r="B280" s="18">
        <v>0.5</v>
      </c>
      <c r="C280" s="18">
        <v>52</v>
      </c>
      <c r="D280" s="18" t="s">
        <v>121</v>
      </c>
      <c r="E280">
        <v>48.5</v>
      </c>
      <c r="F280" s="18">
        <v>18</v>
      </c>
      <c r="G280">
        <v>59.5</v>
      </c>
    </row>
    <row r="281" spans="1:7" x14ac:dyDescent="0.25">
      <c r="A281" s="18" t="s">
        <v>16</v>
      </c>
      <c r="B281" s="18">
        <v>1</v>
      </c>
      <c r="C281" s="18">
        <v>52</v>
      </c>
      <c r="D281" s="18" t="s">
        <v>121</v>
      </c>
      <c r="E281">
        <v>49</v>
      </c>
      <c r="F281" s="18">
        <v>18</v>
      </c>
      <c r="G281">
        <v>59</v>
      </c>
    </row>
    <row r="282" spans="1:7" x14ac:dyDescent="0.25">
      <c r="A282" s="18" t="s">
        <v>16</v>
      </c>
      <c r="B282" s="18">
        <v>1.5</v>
      </c>
      <c r="C282" s="18">
        <v>52</v>
      </c>
      <c r="D282" s="18" t="s">
        <v>121</v>
      </c>
      <c r="E282">
        <v>49.5</v>
      </c>
      <c r="F282" s="18">
        <v>18</v>
      </c>
      <c r="G282">
        <v>58.5</v>
      </c>
    </row>
    <row r="283" spans="1:7" x14ac:dyDescent="0.25">
      <c r="A283" s="18" t="s">
        <v>16</v>
      </c>
      <c r="B283" s="18">
        <v>2</v>
      </c>
      <c r="C283" s="18">
        <v>52</v>
      </c>
      <c r="D283" s="18" t="s">
        <v>121</v>
      </c>
      <c r="E283">
        <v>50</v>
      </c>
      <c r="F283" s="18">
        <v>18</v>
      </c>
      <c r="G283">
        <v>58</v>
      </c>
    </row>
    <row r="284" spans="1:7" x14ac:dyDescent="0.25">
      <c r="A284" s="18" t="s">
        <v>16</v>
      </c>
      <c r="B284" s="18">
        <v>2.5</v>
      </c>
      <c r="C284" s="18">
        <v>52</v>
      </c>
      <c r="D284" s="18" t="s">
        <v>121</v>
      </c>
      <c r="E284">
        <v>50.5</v>
      </c>
      <c r="F284" s="18">
        <v>18</v>
      </c>
      <c r="G284">
        <v>57.5</v>
      </c>
    </row>
    <row r="285" spans="1:7" x14ac:dyDescent="0.25">
      <c r="A285" s="18" t="s">
        <v>16</v>
      </c>
      <c r="B285" s="18">
        <v>3</v>
      </c>
      <c r="C285" s="18">
        <v>52</v>
      </c>
      <c r="D285" s="18" t="s">
        <v>121</v>
      </c>
      <c r="E285">
        <v>51</v>
      </c>
      <c r="F285" s="18">
        <v>18</v>
      </c>
      <c r="G285">
        <v>57</v>
      </c>
    </row>
    <row r="286" spans="1:7" x14ac:dyDescent="0.25">
      <c r="A286" s="18" t="s">
        <v>16</v>
      </c>
      <c r="B286" s="18">
        <v>3.5</v>
      </c>
      <c r="C286" s="18">
        <v>52</v>
      </c>
      <c r="D286" s="18" t="s">
        <v>121</v>
      </c>
      <c r="E286">
        <v>51.5</v>
      </c>
      <c r="F286" s="18">
        <v>18</v>
      </c>
      <c r="G286">
        <v>56.5</v>
      </c>
    </row>
    <row r="287" spans="1:7" x14ac:dyDescent="0.25">
      <c r="A287" s="18" t="s">
        <v>16</v>
      </c>
      <c r="B287" s="18">
        <v>4</v>
      </c>
      <c r="C287" s="18">
        <v>52</v>
      </c>
      <c r="D287" s="18" t="s">
        <v>121</v>
      </c>
      <c r="E287">
        <v>52</v>
      </c>
      <c r="F287" s="18">
        <v>18</v>
      </c>
      <c r="G287">
        <v>56</v>
      </c>
    </row>
    <row r="288" spans="1:7" x14ac:dyDescent="0.25">
      <c r="A288" s="18" t="s">
        <v>16</v>
      </c>
      <c r="B288" s="18">
        <v>4.5</v>
      </c>
      <c r="C288" s="18">
        <v>52</v>
      </c>
      <c r="D288" s="18" t="s">
        <v>121</v>
      </c>
      <c r="E288">
        <v>52.5</v>
      </c>
      <c r="F288" s="18">
        <v>18</v>
      </c>
      <c r="G288">
        <v>55.5</v>
      </c>
    </row>
    <row r="289" spans="1:7" x14ac:dyDescent="0.25">
      <c r="A289" s="18" t="s">
        <v>16</v>
      </c>
      <c r="B289" s="18">
        <v>5</v>
      </c>
      <c r="C289" s="18">
        <v>52</v>
      </c>
      <c r="D289" s="18" t="s">
        <v>121</v>
      </c>
      <c r="E289">
        <v>53</v>
      </c>
      <c r="F289" s="18">
        <v>18</v>
      </c>
      <c r="G289">
        <v>55</v>
      </c>
    </row>
    <row r="290" spans="1:7" x14ac:dyDescent="0.25">
      <c r="A290" s="18" t="s">
        <v>16</v>
      </c>
      <c r="B290" s="18">
        <v>5.5</v>
      </c>
      <c r="C290" s="18">
        <v>52</v>
      </c>
      <c r="D290" s="18" t="s">
        <v>121</v>
      </c>
      <c r="E290">
        <v>53.5</v>
      </c>
      <c r="F290" s="18">
        <v>18</v>
      </c>
      <c r="G290">
        <v>54.5</v>
      </c>
    </row>
    <row r="291" spans="1:7" x14ac:dyDescent="0.25">
      <c r="A291" s="18" t="s">
        <v>16</v>
      </c>
      <c r="B291" s="18">
        <v>6</v>
      </c>
      <c r="C291" s="18">
        <v>52</v>
      </c>
      <c r="D291" s="18" t="s">
        <v>121</v>
      </c>
      <c r="E291">
        <v>54</v>
      </c>
      <c r="F291" s="18">
        <v>18</v>
      </c>
      <c r="G291">
        <v>54</v>
      </c>
    </row>
    <row r="292" spans="1:7" x14ac:dyDescent="0.25">
      <c r="A292" s="18" t="s">
        <v>16</v>
      </c>
      <c r="B292" s="18">
        <v>0.5</v>
      </c>
      <c r="C292" s="18">
        <v>52</v>
      </c>
      <c r="D292" s="18" t="s">
        <v>8</v>
      </c>
      <c r="E292">
        <v>54.5</v>
      </c>
      <c r="F292" s="18">
        <v>16</v>
      </c>
      <c r="G292">
        <v>53.5</v>
      </c>
    </row>
    <row r="293" spans="1:7" x14ac:dyDescent="0.25">
      <c r="A293" s="18" t="s">
        <v>16</v>
      </c>
      <c r="B293" s="18">
        <v>1</v>
      </c>
      <c r="C293" s="18">
        <v>52</v>
      </c>
      <c r="D293" s="18" t="s">
        <v>8</v>
      </c>
      <c r="E293">
        <v>55</v>
      </c>
      <c r="F293" s="18">
        <v>16</v>
      </c>
      <c r="G293">
        <v>53</v>
      </c>
    </row>
    <row r="294" spans="1:7" x14ac:dyDescent="0.25">
      <c r="A294" s="18" t="s">
        <v>16</v>
      </c>
      <c r="B294" s="18">
        <v>1.5</v>
      </c>
      <c r="C294" s="18">
        <v>52</v>
      </c>
      <c r="D294" s="18" t="s">
        <v>8</v>
      </c>
      <c r="E294">
        <v>55.5</v>
      </c>
      <c r="F294" s="18">
        <v>16</v>
      </c>
      <c r="G294">
        <v>52.5</v>
      </c>
    </row>
    <row r="295" spans="1:7" x14ac:dyDescent="0.25">
      <c r="A295" s="18" t="s">
        <v>16</v>
      </c>
      <c r="B295" s="18">
        <v>2</v>
      </c>
      <c r="C295" s="18">
        <v>52</v>
      </c>
      <c r="D295" s="18" t="s">
        <v>8</v>
      </c>
      <c r="E295">
        <v>56</v>
      </c>
      <c r="F295" s="18">
        <v>16</v>
      </c>
      <c r="G295">
        <v>52</v>
      </c>
    </row>
    <row r="296" spans="1:7" x14ac:dyDescent="0.25">
      <c r="A296" s="18" t="s">
        <v>16</v>
      </c>
      <c r="B296" s="18">
        <v>2.5</v>
      </c>
      <c r="C296" s="18">
        <v>52</v>
      </c>
      <c r="D296" s="18" t="s">
        <v>8</v>
      </c>
      <c r="E296">
        <v>56.5</v>
      </c>
      <c r="F296" s="18">
        <v>16</v>
      </c>
      <c r="G296">
        <v>51.5</v>
      </c>
    </row>
    <row r="297" spans="1:7" ht="13.9" customHeight="1" x14ac:dyDescent="0.25">
      <c r="A297" s="18" t="s">
        <v>16</v>
      </c>
      <c r="B297" s="18">
        <v>3</v>
      </c>
      <c r="C297" s="18">
        <v>52</v>
      </c>
      <c r="D297" s="18" t="s">
        <v>8</v>
      </c>
      <c r="E297">
        <v>57</v>
      </c>
      <c r="F297" s="18">
        <v>16</v>
      </c>
      <c r="G297">
        <v>51</v>
      </c>
    </row>
    <row r="298" spans="1:7" ht="13.9" customHeight="1" x14ac:dyDescent="0.25">
      <c r="A298" s="18" t="s">
        <v>16</v>
      </c>
      <c r="B298" s="18">
        <v>3.5</v>
      </c>
      <c r="C298" s="18">
        <v>52</v>
      </c>
      <c r="D298" s="18" t="s">
        <v>8</v>
      </c>
      <c r="E298">
        <v>57.5</v>
      </c>
      <c r="F298" s="18">
        <v>16</v>
      </c>
      <c r="G298">
        <v>50.5</v>
      </c>
    </row>
    <row r="299" spans="1:7" x14ac:dyDescent="0.25">
      <c r="A299" s="18" t="s">
        <v>16</v>
      </c>
      <c r="B299" s="18">
        <v>4</v>
      </c>
      <c r="C299" s="18">
        <v>52</v>
      </c>
      <c r="D299" s="18" t="s">
        <v>8</v>
      </c>
      <c r="E299">
        <v>58</v>
      </c>
      <c r="F299" s="18">
        <v>16</v>
      </c>
      <c r="G299">
        <v>50</v>
      </c>
    </row>
    <row r="300" spans="1:7" x14ac:dyDescent="0.25">
      <c r="A300" s="18" t="s">
        <v>16</v>
      </c>
      <c r="B300" s="18">
        <v>4.5</v>
      </c>
      <c r="C300" s="18">
        <v>52</v>
      </c>
      <c r="D300" s="18" t="s">
        <v>8</v>
      </c>
      <c r="E300">
        <v>58.5</v>
      </c>
      <c r="F300" s="18">
        <v>16</v>
      </c>
      <c r="G300">
        <v>49.5</v>
      </c>
    </row>
    <row r="301" spans="1:7" x14ac:dyDescent="0.25">
      <c r="A301" s="18" t="s">
        <v>16</v>
      </c>
      <c r="B301" s="18">
        <v>5</v>
      </c>
      <c r="C301" s="18">
        <v>52</v>
      </c>
      <c r="D301" s="18" t="s">
        <v>8</v>
      </c>
      <c r="E301">
        <v>59</v>
      </c>
      <c r="F301" s="18">
        <v>16</v>
      </c>
      <c r="G301">
        <v>49</v>
      </c>
    </row>
    <row r="302" spans="1:7" x14ac:dyDescent="0.25">
      <c r="A302" s="18" t="s">
        <v>16</v>
      </c>
      <c r="B302" s="18">
        <v>5.5</v>
      </c>
      <c r="C302" s="18">
        <v>52</v>
      </c>
      <c r="D302" s="18" t="s">
        <v>8</v>
      </c>
      <c r="E302">
        <v>59.5</v>
      </c>
      <c r="F302" s="18">
        <v>16</v>
      </c>
      <c r="G302">
        <v>48.5</v>
      </c>
    </row>
    <row r="303" spans="1:7" x14ac:dyDescent="0.25">
      <c r="A303" s="18" t="s">
        <v>16</v>
      </c>
      <c r="B303" s="18">
        <v>6</v>
      </c>
      <c r="C303" s="18">
        <v>52</v>
      </c>
      <c r="D303" s="18" t="s">
        <v>8</v>
      </c>
      <c r="E303">
        <v>60</v>
      </c>
      <c r="F303" s="18">
        <v>16</v>
      </c>
      <c r="G303">
        <v>48</v>
      </c>
    </row>
    <row r="304" spans="1:7" x14ac:dyDescent="0.25">
      <c r="A304" s="18" t="s">
        <v>16</v>
      </c>
      <c r="B304" s="18">
        <v>0.5</v>
      </c>
      <c r="C304" s="18">
        <v>52</v>
      </c>
      <c r="D304" s="18" t="s">
        <v>9</v>
      </c>
      <c r="E304">
        <v>60.5</v>
      </c>
      <c r="F304" s="18">
        <v>14</v>
      </c>
      <c r="G304">
        <v>47.5</v>
      </c>
    </row>
    <row r="305" spans="1:7" x14ac:dyDescent="0.25">
      <c r="A305" s="18" t="s">
        <v>16</v>
      </c>
      <c r="B305" s="18">
        <v>1</v>
      </c>
      <c r="C305" s="18">
        <v>52</v>
      </c>
      <c r="D305" s="18" t="s">
        <v>9</v>
      </c>
      <c r="E305">
        <v>61</v>
      </c>
      <c r="F305" s="18">
        <v>14</v>
      </c>
      <c r="G305">
        <v>47</v>
      </c>
    </row>
    <row r="306" spans="1:7" x14ac:dyDescent="0.25">
      <c r="A306" s="18" t="s">
        <v>16</v>
      </c>
      <c r="B306" s="18">
        <v>1.5</v>
      </c>
      <c r="C306" s="18">
        <v>52</v>
      </c>
      <c r="D306" s="18" t="s">
        <v>9</v>
      </c>
      <c r="E306">
        <v>61.5</v>
      </c>
      <c r="F306" s="18">
        <v>14</v>
      </c>
      <c r="G306">
        <v>46.5</v>
      </c>
    </row>
    <row r="307" spans="1:7" x14ac:dyDescent="0.25">
      <c r="A307" s="18" t="s">
        <v>16</v>
      </c>
      <c r="B307" s="18">
        <v>2</v>
      </c>
      <c r="C307" s="18">
        <v>52</v>
      </c>
      <c r="D307" s="18" t="s">
        <v>9</v>
      </c>
      <c r="E307">
        <v>62</v>
      </c>
      <c r="F307" s="18">
        <v>14</v>
      </c>
      <c r="G307">
        <v>46</v>
      </c>
    </row>
    <row r="308" spans="1:7" x14ac:dyDescent="0.25">
      <c r="A308" s="18" t="s">
        <v>16</v>
      </c>
      <c r="B308" s="18">
        <v>2.5</v>
      </c>
      <c r="C308" s="18">
        <v>52</v>
      </c>
      <c r="D308" s="18" t="s">
        <v>9</v>
      </c>
      <c r="E308">
        <v>62.5</v>
      </c>
      <c r="F308" s="18">
        <v>14</v>
      </c>
      <c r="G308">
        <v>45.5</v>
      </c>
    </row>
    <row r="309" spans="1:7" x14ac:dyDescent="0.25">
      <c r="A309" s="18" t="s">
        <v>16</v>
      </c>
      <c r="B309" s="18">
        <v>3</v>
      </c>
      <c r="C309" s="18">
        <v>52</v>
      </c>
      <c r="D309" s="18" t="s">
        <v>9</v>
      </c>
      <c r="E309">
        <v>63</v>
      </c>
      <c r="F309" s="18">
        <v>14</v>
      </c>
      <c r="G309">
        <v>45</v>
      </c>
    </row>
    <row r="310" spans="1:7" x14ac:dyDescent="0.25">
      <c r="A310" s="18" t="s">
        <v>16</v>
      </c>
      <c r="B310" s="18">
        <v>3.5</v>
      </c>
      <c r="C310" s="18">
        <v>52</v>
      </c>
      <c r="D310" s="18" t="s">
        <v>9</v>
      </c>
      <c r="E310">
        <v>63.5</v>
      </c>
      <c r="F310" s="18">
        <v>14</v>
      </c>
      <c r="G310">
        <v>44.5</v>
      </c>
    </row>
    <row r="311" spans="1:7" x14ac:dyDescent="0.25">
      <c r="A311" s="18" t="s">
        <v>16</v>
      </c>
      <c r="B311" s="18">
        <v>4</v>
      </c>
      <c r="C311" s="18">
        <v>52</v>
      </c>
      <c r="D311" s="18" t="s">
        <v>9</v>
      </c>
      <c r="E311">
        <v>64</v>
      </c>
      <c r="F311" s="18">
        <v>14</v>
      </c>
      <c r="G311">
        <v>44</v>
      </c>
    </row>
    <row r="312" spans="1:7" x14ac:dyDescent="0.25">
      <c r="A312" s="18" t="s">
        <v>16</v>
      </c>
      <c r="B312" s="18">
        <v>4.5</v>
      </c>
      <c r="C312" s="18">
        <v>52</v>
      </c>
      <c r="D312" s="18" t="s">
        <v>9</v>
      </c>
      <c r="E312">
        <v>64.5</v>
      </c>
      <c r="F312" s="18">
        <v>14</v>
      </c>
      <c r="G312">
        <v>43.5</v>
      </c>
    </row>
    <row r="313" spans="1:7" x14ac:dyDescent="0.25">
      <c r="A313" s="18" t="s">
        <v>16</v>
      </c>
      <c r="B313" s="18">
        <v>5</v>
      </c>
      <c r="C313" s="18">
        <v>52</v>
      </c>
      <c r="D313" s="18" t="s">
        <v>9</v>
      </c>
      <c r="E313">
        <v>65</v>
      </c>
      <c r="F313" s="18">
        <v>14</v>
      </c>
      <c r="G313">
        <v>43</v>
      </c>
    </row>
    <row r="314" spans="1:7" x14ac:dyDescent="0.25">
      <c r="A314" s="18" t="s">
        <v>16</v>
      </c>
      <c r="B314" s="18">
        <v>5.5</v>
      </c>
      <c r="C314" s="18">
        <v>52</v>
      </c>
      <c r="D314" s="18" t="s">
        <v>9</v>
      </c>
      <c r="E314">
        <v>65.5</v>
      </c>
      <c r="F314" s="18">
        <v>14</v>
      </c>
      <c r="G314">
        <v>42.5</v>
      </c>
    </row>
    <row r="315" spans="1:7" x14ac:dyDescent="0.25">
      <c r="A315" s="18" t="s">
        <v>16</v>
      </c>
      <c r="B315" s="18">
        <v>6</v>
      </c>
      <c r="C315" s="18">
        <v>52</v>
      </c>
      <c r="D315" s="18" t="s">
        <v>9</v>
      </c>
      <c r="E315">
        <v>66</v>
      </c>
      <c r="F315" s="18">
        <v>14</v>
      </c>
      <c r="G315">
        <v>42</v>
      </c>
    </row>
    <row r="316" spans="1:7" x14ac:dyDescent="0.25">
      <c r="A316" s="18" t="s">
        <v>16</v>
      </c>
      <c r="B316" s="18">
        <v>0.5</v>
      </c>
      <c r="C316" s="18">
        <v>52</v>
      </c>
      <c r="D316" s="18" t="s">
        <v>10</v>
      </c>
      <c r="E316">
        <v>66.5</v>
      </c>
      <c r="F316" s="18">
        <v>13</v>
      </c>
      <c r="G316">
        <v>41.5</v>
      </c>
    </row>
    <row r="317" spans="1:7" x14ac:dyDescent="0.25">
      <c r="A317" s="18" t="s">
        <v>16</v>
      </c>
      <c r="B317" s="18">
        <v>1</v>
      </c>
      <c r="C317" s="18">
        <v>52</v>
      </c>
      <c r="D317" s="18" t="s">
        <v>10</v>
      </c>
      <c r="E317">
        <v>67</v>
      </c>
      <c r="F317" s="18">
        <v>13</v>
      </c>
      <c r="G317">
        <v>41</v>
      </c>
    </row>
    <row r="318" spans="1:7" x14ac:dyDescent="0.25">
      <c r="A318" s="18" t="s">
        <v>16</v>
      </c>
      <c r="B318" s="18">
        <v>1.5</v>
      </c>
      <c r="C318" s="18">
        <v>52</v>
      </c>
      <c r="D318" s="18" t="s">
        <v>10</v>
      </c>
      <c r="E318">
        <v>67.5</v>
      </c>
      <c r="F318" s="18">
        <v>13</v>
      </c>
      <c r="G318">
        <v>40.5</v>
      </c>
    </row>
    <row r="319" spans="1:7" x14ac:dyDescent="0.25">
      <c r="A319" s="18" t="s">
        <v>16</v>
      </c>
      <c r="B319" s="18">
        <v>2</v>
      </c>
      <c r="C319" s="18">
        <v>52</v>
      </c>
      <c r="D319" s="18" t="s">
        <v>10</v>
      </c>
      <c r="E319">
        <v>68</v>
      </c>
      <c r="F319" s="18">
        <v>13</v>
      </c>
      <c r="G319">
        <v>40</v>
      </c>
    </row>
    <row r="320" spans="1:7" x14ac:dyDescent="0.25">
      <c r="A320" s="18" t="s">
        <v>16</v>
      </c>
      <c r="B320" s="18">
        <v>2.5</v>
      </c>
      <c r="C320" s="18">
        <v>52</v>
      </c>
      <c r="D320" s="18" t="s">
        <v>10</v>
      </c>
      <c r="E320">
        <v>68.5</v>
      </c>
      <c r="F320" s="18">
        <v>13</v>
      </c>
      <c r="G320">
        <v>39.5</v>
      </c>
    </row>
    <row r="321" spans="1:7" x14ac:dyDescent="0.25">
      <c r="A321" s="18" t="s">
        <v>16</v>
      </c>
      <c r="B321" s="18">
        <v>3</v>
      </c>
      <c r="C321" s="18">
        <v>52</v>
      </c>
      <c r="D321" s="18" t="s">
        <v>10</v>
      </c>
      <c r="E321">
        <v>69</v>
      </c>
      <c r="F321" s="18">
        <v>13</v>
      </c>
      <c r="G321">
        <v>39</v>
      </c>
    </row>
    <row r="322" spans="1:7" x14ac:dyDescent="0.25">
      <c r="A322" s="18" t="s">
        <v>16</v>
      </c>
      <c r="B322" s="18">
        <v>3.5</v>
      </c>
      <c r="C322" s="18">
        <v>52</v>
      </c>
      <c r="D322" s="18" t="s">
        <v>10</v>
      </c>
      <c r="E322">
        <v>69.5</v>
      </c>
      <c r="F322" s="18">
        <v>13</v>
      </c>
      <c r="G322">
        <v>38.5</v>
      </c>
    </row>
    <row r="323" spans="1:7" x14ac:dyDescent="0.25">
      <c r="A323" s="18" t="s">
        <v>16</v>
      </c>
      <c r="B323" s="18">
        <v>4</v>
      </c>
      <c r="C323" s="18">
        <v>52</v>
      </c>
      <c r="D323" s="18" t="s">
        <v>10</v>
      </c>
      <c r="E323">
        <v>70</v>
      </c>
      <c r="F323" s="18">
        <v>13</v>
      </c>
      <c r="G323">
        <v>38</v>
      </c>
    </row>
    <row r="324" spans="1:7" x14ac:dyDescent="0.25">
      <c r="A324" s="18" t="s">
        <v>16</v>
      </c>
      <c r="B324" s="18">
        <v>4.5</v>
      </c>
      <c r="C324" s="18">
        <v>52</v>
      </c>
      <c r="D324" s="18" t="s">
        <v>10</v>
      </c>
      <c r="E324">
        <v>70.5</v>
      </c>
      <c r="F324" s="18">
        <v>13</v>
      </c>
      <c r="G324">
        <v>37.5</v>
      </c>
    </row>
    <row r="325" spans="1:7" x14ac:dyDescent="0.25">
      <c r="A325" s="18" t="s">
        <v>16</v>
      </c>
      <c r="B325" s="18">
        <v>5</v>
      </c>
      <c r="C325" s="18">
        <v>52</v>
      </c>
      <c r="D325" s="18" t="s">
        <v>10</v>
      </c>
      <c r="E325">
        <v>71</v>
      </c>
      <c r="F325" s="18">
        <v>13</v>
      </c>
      <c r="G325">
        <v>37</v>
      </c>
    </row>
    <row r="326" spans="1:7" x14ac:dyDescent="0.25">
      <c r="A326" s="18" t="s">
        <v>16</v>
      </c>
      <c r="B326" s="18">
        <v>5.5</v>
      </c>
      <c r="C326" s="18">
        <v>52</v>
      </c>
      <c r="D326" s="18" t="s">
        <v>10</v>
      </c>
      <c r="E326">
        <v>71.5</v>
      </c>
      <c r="F326" s="18">
        <v>13</v>
      </c>
      <c r="G326">
        <v>36.5</v>
      </c>
    </row>
    <row r="327" spans="1:7" x14ac:dyDescent="0.25">
      <c r="A327" s="18" t="s">
        <v>16</v>
      </c>
      <c r="B327" s="18">
        <v>6</v>
      </c>
      <c r="C327" s="18">
        <v>52</v>
      </c>
      <c r="D327" s="18" t="s">
        <v>10</v>
      </c>
      <c r="E327">
        <v>72</v>
      </c>
      <c r="F327" s="18">
        <v>13</v>
      </c>
      <c r="G327">
        <v>36</v>
      </c>
    </row>
    <row r="328" spans="1:7" x14ac:dyDescent="0.25">
      <c r="A328" s="18" t="s">
        <v>16</v>
      </c>
      <c r="B328" s="18">
        <v>0.5</v>
      </c>
      <c r="C328" s="18">
        <v>52</v>
      </c>
      <c r="D328" s="18" t="s">
        <v>11</v>
      </c>
      <c r="E328">
        <v>72.5</v>
      </c>
      <c r="F328" s="18">
        <v>12</v>
      </c>
      <c r="G328">
        <v>35.5</v>
      </c>
    </row>
    <row r="329" spans="1:7" x14ac:dyDescent="0.25">
      <c r="A329" s="18" t="s">
        <v>16</v>
      </c>
      <c r="B329" s="18">
        <v>1</v>
      </c>
      <c r="C329" s="18">
        <v>52</v>
      </c>
      <c r="D329" s="18" t="s">
        <v>11</v>
      </c>
      <c r="E329">
        <v>73</v>
      </c>
      <c r="F329" s="18">
        <v>12</v>
      </c>
      <c r="G329">
        <v>35</v>
      </c>
    </row>
    <row r="330" spans="1:7" x14ac:dyDescent="0.25">
      <c r="A330" s="18" t="s">
        <v>16</v>
      </c>
      <c r="B330" s="18">
        <v>1.5</v>
      </c>
      <c r="C330" s="18">
        <v>52</v>
      </c>
      <c r="D330" s="18" t="s">
        <v>11</v>
      </c>
      <c r="E330">
        <v>73.5</v>
      </c>
      <c r="F330" s="18">
        <v>12</v>
      </c>
      <c r="G330">
        <v>34.5</v>
      </c>
    </row>
    <row r="331" spans="1:7" x14ac:dyDescent="0.25">
      <c r="A331" s="18" t="s">
        <v>16</v>
      </c>
      <c r="B331" s="18">
        <v>2</v>
      </c>
      <c r="C331" s="18">
        <v>52</v>
      </c>
      <c r="D331" s="18" t="s">
        <v>11</v>
      </c>
      <c r="E331">
        <v>74</v>
      </c>
      <c r="F331" s="18">
        <v>12</v>
      </c>
      <c r="G331">
        <v>34</v>
      </c>
    </row>
    <row r="332" spans="1:7" x14ac:dyDescent="0.25">
      <c r="A332" s="18" t="s">
        <v>16</v>
      </c>
      <c r="B332" s="18">
        <v>2.5</v>
      </c>
      <c r="C332" s="18">
        <v>52</v>
      </c>
      <c r="D332" s="18" t="s">
        <v>11</v>
      </c>
      <c r="E332">
        <v>74.5</v>
      </c>
      <c r="F332" s="18">
        <v>12</v>
      </c>
      <c r="G332">
        <v>33.5</v>
      </c>
    </row>
    <row r="333" spans="1:7" x14ac:dyDescent="0.25">
      <c r="A333" s="18" t="s">
        <v>16</v>
      </c>
      <c r="B333" s="18">
        <v>3</v>
      </c>
      <c r="C333" s="18">
        <v>52</v>
      </c>
      <c r="D333" s="18" t="s">
        <v>11</v>
      </c>
      <c r="E333">
        <v>75</v>
      </c>
      <c r="F333" s="18">
        <v>12</v>
      </c>
      <c r="G333">
        <v>33</v>
      </c>
    </row>
    <row r="334" spans="1:7" x14ac:dyDescent="0.25">
      <c r="A334" s="18" t="s">
        <v>16</v>
      </c>
      <c r="B334" s="18">
        <v>3.5</v>
      </c>
      <c r="C334" s="18">
        <v>52</v>
      </c>
      <c r="D334" s="18" t="s">
        <v>11</v>
      </c>
      <c r="E334">
        <v>75.5</v>
      </c>
      <c r="F334" s="18">
        <v>12</v>
      </c>
      <c r="G334">
        <v>32.5</v>
      </c>
    </row>
    <row r="335" spans="1:7" x14ac:dyDescent="0.25">
      <c r="A335" s="18" t="s">
        <v>16</v>
      </c>
      <c r="B335" s="18">
        <v>4</v>
      </c>
      <c r="C335" s="18">
        <v>52</v>
      </c>
      <c r="D335" s="18" t="s">
        <v>11</v>
      </c>
      <c r="E335">
        <v>76</v>
      </c>
      <c r="F335" s="18">
        <v>12</v>
      </c>
      <c r="G335">
        <v>32</v>
      </c>
    </row>
    <row r="336" spans="1:7" x14ac:dyDescent="0.25">
      <c r="A336" s="18" t="s">
        <v>16</v>
      </c>
      <c r="B336" s="18">
        <v>4.5</v>
      </c>
      <c r="C336" s="18">
        <v>52</v>
      </c>
      <c r="D336" s="18" t="s">
        <v>11</v>
      </c>
      <c r="E336">
        <v>76.5</v>
      </c>
      <c r="F336" s="18">
        <v>12</v>
      </c>
      <c r="G336">
        <v>31.5</v>
      </c>
    </row>
    <row r="337" spans="1:7" x14ac:dyDescent="0.25">
      <c r="A337" s="18" t="s">
        <v>16</v>
      </c>
      <c r="B337" s="18">
        <v>5</v>
      </c>
      <c r="C337" s="18">
        <v>52</v>
      </c>
      <c r="D337" s="18" t="s">
        <v>11</v>
      </c>
      <c r="E337">
        <v>77</v>
      </c>
      <c r="F337" s="18">
        <v>12</v>
      </c>
      <c r="G337">
        <v>31</v>
      </c>
    </row>
    <row r="338" spans="1:7" x14ac:dyDescent="0.25">
      <c r="A338" s="18" t="s">
        <v>16</v>
      </c>
      <c r="B338" s="18">
        <v>5.5</v>
      </c>
      <c r="C338" s="18">
        <v>52</v>
      </c>
      <c r="D338" s="18" t="s">
        <v>11</v>
      </c>
      <c r="E338">
        <v>77.5</v>
      </c>
      <c r="F338" s="18">
        <v>12</v>
      </c>
      <c r="G338">
        <v>30.5</v>
      </c>
    </row>
    <row r="339" spans="1:7" x14ac:dyDescent="0.25">
      <c r="A339" s="18" t="s">
        <v>16</v>
      </c>
      <c r="B339" s="18">
        <v>6</v>
      </c>
      <c r="C339" s="18">
        <v>52</v>
      </c>
      <c r="D339" s="18" t="s">
        <v>11</v>
      </c>
      <c r="E339">
        <v>78</v>
      </c>
      <c r="F339" s="18">
        <v>12</v>
      </c>
      <c r="G339">
        <v>30</v>
      </c>
    </row>
    <row r="340" spans="1:7" x14ac:dyDescent="0.25">
      <c r="A340" s="18" t="s">
        <v>16</v>
      </c>
      <c r="B340" s="18">
        <v>0.5</v>
      </c>
      <c r="C340" s="18">
        <v>52</v>
      </c>
      <c r="D340" s="18" t="s">
        <v>12</v>
      </c>
      <c r="E340">
        <v>78.5</v>
      </c>
      <c r="F340" s="18">
        <v>11.25</v>
      </c>
      <c r="G340">
        <v>29.5</v>
      </c>
    </row>
    <row r="341" spans="1:7" x14ac:dyDescent="0.25">
      <c r="A341" s="18" t="s">
        <v>16</v>
      </c>
      <c r="B341" s="18">
        <v>1</v>
      </c>
      <c r="C341" s="18">
        <v>52</v>
      </c>
      <c r="D341" s="18" t="s">
        <v>12</v>
      </c>
      <c r="E341">
        <v>79</v>
      </c>
      <c r="F341" s="18">
        <v>11.25</v>
      </c>
      <c r="G341">
        <v>29</v>
      </c>
    </row>
    <row r="342" spans="1:7" x14ac:dyDescent="0.25">
      <c r="A342" s="18" t="s">
        <v>16</v>
      </c>
      <c r="B342" s="18">
        <v>1.5</v>
      </c>
      <c r="C342" s="18">
        <v>52</v>
      </c>
      <c r="D342" s="18" t="s">
        <v>12</v>
      </c>
      <c r="E342">
        <v>79.5</v>
      </c>
      <c r="F342" s="18">
        <v>11.25</v>
      </c>
      <c r="G342">
        <v>28.5</v>
      </c>
    </row>
    <row r="343" spans="1:7" x14ac:dyDescent="0.25">
      <c r="A343" s="18" t="s">
        <v>16</v>
      </c>
      <c r="B343" s="18">
        <v>2</v>
      </c>
      <c r="C343" s="18">
        <v>52</v>
      </c>
      <c r="D343" s="18" t="s">
        <v>12</v>
      </c>
      <c r="E343">
        <v>80</v>
      </c>
      <c r="F343" s="18">
        <v>11.25</v>
      </c>
      <c r="G343">
        <v>28</v>
      </c>
    </row>
    <row r="344" spans="1:7" x14ac:dyDescent="0.25">
      <c r="A344" s="18" t="s">
        <v>16</v>
      </c>
      <c r="B344" s="18">
        <v>2.5</v>
      </c>
      <c r="C344" s="18">
        <v>52</v>
      </c>
      <c r="D344" s="18" t="s">
        <v>12</v>
      </c>
      <c r="E344">
        <v>80.5</v>
      </c>
      <c r="F344" s="18">
        <v>11.25</v>
      </c>
      <c r="G344">
        <v>27.5</v>
      </c>
    </row>
    <row r="345" spans="1:7" x14ac:dyDescent="0.25">
      <c r="A345" s="18" t="s">
        <v>16</v>
      </c>
      <c r="B345" s="18">
        <v>3</v>
      </c>
      <c r="C345" s="18">
        <v>52</v>
      </c>
      <c r="D345" s="18" t="s">
        <v>12</v>
      </c>
      <c r="E345">
        <v>81</v>
      </c>
      <c r="F345" s="18">
        <v>11.25</v>
      </c>
      <c r="G345">
        <v>27</v>
      </c>
    </row>
    <row r="346" spans="1:7" x14ac:dyDescent="0.25">
      <c r="A346" s="18" t="s">
        <v>16</v>
      </c>
      <c r="B346" s="18">
        <v>3.5</v>
      </c>
      <c r="C346" s="18">
        <v>52</v>
      </c>
      <c r="D346" s="18" t="s">
        <v>12</v>
      </c>
      <c r="E346">
        <v>81.5</v>
      </c>
      <c r="F346" s="18">
        <v>11.25</v>
      </c>
      <c r="G346">
        <v>26.5</v>
      </c>
    </row>
    <row r="347" spans="1:7" x14ac:dyDescent="0.25">
      <c r="A347" s="18" t="s">
        <v>16</v>
      </c>
      <c r="B347" s="18">
        <v>4</v>
      </c>
      <c r="C347" s="18">
        <v>52</v>
      </c>
      <c r="D347" s="18" t="s">
        <v>12</v>
      </c>
      <c r="E347">
        <v>82</v>
      </c>
      <c r="F347" s="18">
        <v>11.25</v>
      </c>
      <c r="G347">
        <v>26</v>
      </c>
    </row>
    <row r="348" spans="1:7" x14ac:dyDescent="0.25">
      <c r="A348" s="18" t="s">
        <v>16</v>
      </c>
      <c r="B348" s="18">
        <v>4.5</v>
      </c>
      <c r="C348" s="18">
        <v>52</v>
      </c>
      <c r="D348" s="18" t="s">
        <v>12</v>
      </c>
      <c r="E348">
        <v>82.5</v>
      </c>
      <c r="F348" s="18">
        <v>11.25</v>
      </c>
      <c r="G348">
        <v>25.5</v>
      </c>
    </row>
    <row r="349" spans="1:7" x14ac:dyDescent="0.25">
      <c r="A349" s="18" t="s">
        <v>16</v>
      </c>
      <c r="B349" s="18">
        <v>5</v>
      </c>
      <c r="C349" s="18">
        <v>52</v>
      </c>
      <c r="D349" s="18" t="s">
        <v>12</v>
      </c>
      <c r="E349">
        <v>83</v>
      </c>
      <c r="F349" s="18">
        <v>11.25</v>
      </c>
      <c r="G349">
        <v>25</v>
      </c>
    </row>
    <row r="350" spans="1:7" x14ac:dyDescent="0.25">
      <c r="A350" s="18" t="s">
        <v>16</v>
      </c>
      <c r="B350" s="18">
        <v>5.5</v>
      </c>
      <c r="C350" s="18">
        <v>52</v>
      </c>
      <c r="D350" s="18" t="s">
        <v>12</v>
      </c>
      <c r="E350">
        <v>83.5</v>
      </c>
      <c r="F350" s="18">
        <v>11.25</v>
      </c>
      <c r="G350">
        <v>24.5</v>
      </c>
    </row>
    <row r="351" spans="1:7" ht="15" customHeight="1" x14ac:dyDescent="0.25">
      <c r="A351" s="18" t="s">
        <v>16</v>
      </c>
      <c r="B351" s="18">
        <v>6</v>
      </c>
      <c r="C351" s="18">
        <v>52</v>
      </c>
      <c r="D351" s="18" t="s">
        <v>12</v>
      </c>
      <c r="E351">
        <v>84</v>
      </c>
      <c r="F351" s="18">
        <v>11.25</v>
      </c>
      <c r="G351">
        <v>24</v>
      </c>
    </row>
    <row r="352" spans="1:7" x14ac:dyDescent="0.25">
      <c r="A352" s="18" t="s">
        <v>16</v>
      </c>
      <c r="B352" s="18">
        <v>0.5</v>
      </c>
      <c r="C352" s="18">
        <v>52</v>
      </c>
      <c r="D352" s="18" t="s">
        <v>13</v>
      </c>
      <c r="E352">
        <v>84.5</v>
      </c>
      <c r="F352" s="18" t="s">
        <v>165</v>
      </c>
      <c r="G352">
        <v>23.5</v>
      </c>
    </row>
    <row r="353" spans="1:7" x14ac:dyDescent="0.25">
      <c r="A353" s="18" t="s">
        <v>16</v>
      </c>
      <c r="B353" s="18">
        <v>1</v>
      </c>
      <c r="C353" s="18">
        <v>52</v>
      </c>
      <c r="D353" s="18" t="s">
        <v>13</v>
      </c>
      <c r="E353">
        <v>85</v>
      </c>
      <c r="F353" s="18" t="s">
        <v>165</v>
      </c>
      <c r="G353">
        <v>23</v>
      </c>
    </row>
    <row r="354" spans="1:7" x14ac:dyDescent="0.25">
      <c r="A354" s="18" t="s">
        <v>16</v>
      </c>
      <c r="B354" s="18">
        <v>1.5</v>
      </c>
      <c r="C354" s="18">
        <v>52</v>
      </c>
      <c r="D354" s="18" t="s">
        <v>13</v>
      </c>
      <c r="E354">
        <v>85.5</v>
      </c>
      <c r="F354" s="18" t="s">
        <v>165</v>
      </c>
      <c r="G354">
        <v>22.5</v>
      </c>
    </row>
    <row r="355" spans="1:7" x14ac:dyDescent="0.25">
      <c r="A355" s="18" t="s">
        <v>16</v>
      </c>
      <c r="B355" s="18">
        <v>2</v>
      </c>
      <c r="C355" s="18">
        <v>52</v>
      </c>
      <c r="D355" s="18" t="s">
        <v>13</v>
      </c>
      <c r="E355">
        <v>86</v>
      </c>
      <c r="F355" s="18" t="s">
        <v>165</v>
      </c>
      <c r="G355">
        <v>22</v>
      </c>
    </row>
    <row r="356" spans="1:7" x14ac:dyDescent="0.25">
      <c r="A356" s="18" t="s">
        <v>16</v>
      </c>
      <c r="B356" s="18">
        <v>2.5</v>
      </c>
      <c r="C356" s="18">
        <v>52</v>
      </c>
      <c r="D356" s="18" t="s">
        <v>13</v>
      </c>
      <c r="E356">
        <v>86.5</v>
      </c>
      <c r="F356" s="18" t="s">
        <v>165</v>
      </c>
      <c r="G356">
        <v>21.5</v>
      </c>
    </row>
    <row r="357" spans="1:7" x14ac:dyDescent="0.25">
      <c r="A357" s="18" t="s">
        <v>16</v>
      </c>
      <c r="B357" s="18">
        <v>3</v>
      </c>
      <c r="C357" s="18">
        <v>52</v>
      </c>
      <c r="D357" s="18" t="s">
        <v>13</v>
      </c>
      <c r="E357">
        <v>87</v>
      </c>
      <c r="F357" s="18" t="s">
        <v>165</v>
      </c>
      <c r="G357">
        <v>21</v>
      </c>
    </row>
    <row r="358" spans="1:7" x14ac:dyDescent="0.25">
      <c r="A358" s="18" t="s">
        <v>16</v>
      </c>
      <c r="B358" s="18">
        <v>3.5</v>
      </c>
      <c r="C358" s="18">
        <v>52</v>
      </c>
      <c r="D358" s="18" t="s">
        <v>13</v>
      </c>
      <c r="E358">
        <v>87.5</v>
      </c>
      <c r="F358" s="18" t="s">
        <v>165</v>
      </c>
      <c r="G358">
        <v>20.5</v>
      </c>
    </row>
    <row r="359" spans="1:7" x14ac:dyDescent="0.25">
      <c r="A359" s="18" t="s">
        <v>16</v>
      </c>
      <c r="B359" s="18">
        <v>4</v>
      </c>
      <c r="C359" s="18">
        <v>52</v>
      </c>
      <c r="D359" s="18" t="s">
        <v>13</v>
      </c>
      <c r="E359">
        <v>88</v>
      </c>
      <c r="F359" s="18" t="s">
        <v>165</v>
      </c>
      <c r="G359">
        <v>20</v>
      </c>
    </row>
    <row r="360" spans="1:7" x14ac:dyDescent="0.25">
      <c r="A360" s="18" t="s">
        <v>16</v>
      </c>
      <c r="B360" s="18">
        <v>4.5</v>
      </c>
      <c r="C360" s="18">
        <v>52</v>
      </c>
      <c r="D360" s="18" t="s">
        <v>13</v>
      </c>
      <c r="E360">
        <v>88.5</v>
      </c>
      <c r="F360" s="18" t="s">
        <v>165</v>
      </c>
      <c r="G360">
        <v>19.5</v>
      </c>
    </row>
    <row r="361" spans="1:7" x14ac:dyDescent="0.25">
      <c r="A361" s="18" t="s">
        <v>16</v>
      </c>
      <c r="B361" s="18">
        <v>5</v>
      </c>
      <c r="C361" s="18">
        <v>52</v>
      </c>
      <c r="D361" s="18" t="s">
        <v>13</v>
      </c>
      <c r="E361">
        <v>89</v>
      </c>
      <c r="F361" s="18" t="s">
        <v>165</v>
      </c>
      <c r="G361">
        <v>19</v>
      </c>
    </row>
    <row r="362" spans="1:7" x14ac:dyDescent="0.25">
      <c r="A362" s="18" t="s">
        <v>16</v>
      </c>
      <c r="B362" s="18">
        <v>5.5</v>
      </c>
      <c r="C362" s="18">
        <v>52</v>
      </c>
      <c r="D362" s="18" t="s">
        <v>13</v>
      </c>
      <c r="E362">
        <v>89.5</v>
      </c>
      <c r="F362" s="18" t="s">
        <v>165</v>
      </c>
      <c r="G362">
        <v>18.5</v>
      </c>
    </row>
    <row r="363" spans="1:7" x14ac:dyDescent="0.25">
      <c r="A363" s="18" t="s">
        <v>16</v>
      </c>
      <c r="B363" s="18">
        <v>6</v>
      </c>
      <c r="C363" s="18">
        <v>52</v>
      </c>
      <c r="D363" s="18" t="s">
        <v>13</v>
      </c>
      <c r="E363">
        <v>90</v>
      </c>
      <c r="F363" s="18" t="s">
        <v>165</v>
      </c>
      <c r="G363">
        <v>18</v>
      </c>
    </row>
    <row r="364" spans="1:7" x14ac:dyDescent="0.25">
      <c r="A364" s="18" t="s">
        <v>16</v>
      </c>
      <c r="B364" s="18">
        <v>0.5</v>
      </c>
      <c r="C364" s="18">
        <v>52</v>
      </c>
      <c r="D364" s="18" t="s">
        <v>14</v>
      </c>
      <c r="E364">
        <v>90.5</v>
      </c>
      <c r="F364" s="18">
        <v>10.25</v>
      </c>
      <c r="G364">
        <v>17.5</v>
      </c>
    </row>
    <row r="365" spans="1:7" x14ac:dyDescent="0.25">
      <c r="A365" s="18" t="s">
        <v>16</v>
      </c>
      <c r="B365" s="18">
        <v>1</v>
      </c>
      <c r="C365" s="18">
        <v>52</v>
      </c>
      <c r="D365" s="18" t="s">
        <v>14</v>
      </c>
      <c r="E365">
        <v>91</v>
      </c>
      <c r="F365" s="18">
        <v>10.25</v>
      </c>
      <c r="G365">
        <v>17</v>
      </c>
    </row>
    <row r="366" spans="1:7" x14ac:dyDescent="0.25">
      <c r="A366" s="18" t="s">
        <v>16</v>
      </c>
      <c r="B366" s="18">
        <v>1.5</v>
      </c>
      <c r="C366" s="18">
        <v>52</v>
      </c>
      <c r="D366" s="18" t="s">
        <v>14</v>
      </c>
      <c r="E366">
        <v>91.5</v>
      </c>
      <c r="F366" s="18">
        <v>10.25</v>
      </c>
      <c r="G366">
        <v>16.5</v>
      </c>
    </row>
    <row r="367" spans="1:7" x14ac:dyDescent="0.25">
      <c r="A367" s="18" t="s">
        <v>16</v>
      </c>
      <c r="B367" s="18">
        <v>2</v>
      </c>
      <c r="C367" s="18">
        <v>52</v>
      </c>
      <c r="D367" s="18" t="s">
        <v>14</v>
      </c>
      <c r="E367">
        <v>92</v>
      </c>
      <c r="F367" s="18">
        <v>10.25</v>
      </c>
      <c r="G367">
        <v>16</v>
      </c>
    </row>
    <row r="368" spans="1:7" x14ac:dyDescent="0.25">
      <c r="A368" s="18" t="s">
        <v>16</v>
      </c>
      <c r="B368" s="18">
        <v>2.5</v>
      </c>
      <c r="C368" s="18">
        <v>52</v>
      </c>
      <c r="D368" s="18" t="s">
        <v>14</v>
      </c>
      <c r="E368">
        <v>92.5</v>
      </c>
      <c r="F368" s="18">
        <v>10.25</v>
      </c>
      <c r="G368">
        <v>15.5</v>
      </c>
    </row>
    <row r="369" spans="1:7" x14ac:dyDescent="0.25">
      <c r="A369" s="18" t="s">
        <v>16</v>
      </c>
      <c r="B369" s="18">
        <v>3</v>
      </c>
      <c r="C369" s="18">
        <v>52</v>
      </c>
      <c r="D369" s="18" t="s">
        <v>14</v>
      </c>
      <c r="E369">
        <v>93</v>
      </c>
      <c r="F369" s="18">
        <v>10.25</v>
      </c>
      <c r="G369">
        <v>15</v>
      </c>
    </row>
    <row r="370" spans="1:7" x14ac:dyDescent="0.25">
      <c r="A370" s="18" t="s">
        <v>16</v>
      </c>
      <c r="B370" s="18">
        <v>3.5</v>
      </c>
      <c r="C370" s="18">
        <v>52</v>
      </c>
      <c r="D370" s="18" t="s">
        <v>14</v>
      </c>
      <c r="E370">
        <v>93.5</v>
      </c>
      <c r="F370" s="18">
        <v>10.25</v>
      </c>
      <c r="G370">
        <v>14.5</v>
      </c>
    </row>
    <row r="371" spans="1:7" x14ac:dyDescent="0.25">
      <c r="A371" s="18" t="s">
        <v>16</v>
      </c>
      <c r="B371" s="18">
        <v>4</v>
      </c>
      <c r="C371" s="18">
        <v>52</v>
      </c>
      <c r="D371" s="18" t="s">
        <v>14</v>
      </c>
      <c r="E371">
        <v>94</v>
      </c>
      <c r="F371" s="18">
        <v>10.25</v>
      </c>
      <c r="G371">
        <v>14</v>
      </c>
    </row>
    <row r="372" spans="1:7" x14ac:dyDescent="0.25">
      <c r="A372" s="18" t="s">
        <v>16</v>
      </c>
      <c r="B372" s="18">
        <v>4.5</v>
      </c>
      <c r="C372" s="18">
        <v>52</v>
      </c>
      <c r="D372" s="18" t="s">
        <v>14</v>
      </c>
      <c r="E372">
        <v>94.5</v>
      </c>
      <c r="F372" s="18">
        <v>10.25</v>
      </c>
      <c r="G372">
        <v>13.5</v>
      </c>
    </row>
    <row r="373" spans="1:7" x14ac:dyDescent="0.25">
      <c r="A373" s="18" t="s">
        <v>16</v>
      </c>
      <c r="B373" s="18">
        <v>5</v>
      </c>
      <c r="C373" s="18">
        <v>52</v>
      </c>
      <c r="D373" s="18" t="s">
        <v>14</v>
      </c>
      <c r="E373">
        <v>95</v>
      </c>
      <c r="F373" s="18">
        <v>10.25</v>
      </c>
      <c r="G373">
        <v>13</v>
      </c>
    </row>
    <row r="374" spans="1:7" x14ac:dyDescent="0.25">
      <c r="A374" s="18" t="s">
        <v>16</v>
      </c>
      <c r="B374" s="18">
        <v>5.5</v>
      </c>
      <c r="C374" s="18">
        <v>52</v>
      </c>
      <c r="D374" s="18" t="s">
        <v>14</v>
      </c>
      <c r="E374">
        <v>95.5</v>
      </c>
      <c r="F374" s="18">
        <v>10.25</v>
      </c>
      <c r="G374">
        <v>12.5</v>
      </c>
    </row>
    <row r="375" spans="1:7" x14ac:dyDescent="0.25">
      <c r="A375" s="18" t="s">
        <v>16</v>
      </c>
      <c r="B375" s="18">
        <v>6</v>
      </c>
      <c r="C375" s="18">
        <v>52</v>
      </c>
      <c r="D375" s="18" t="s">
        <v>14</v>
      </c>
      <c r="E375">
        <v>96</v>
      </c>
      <c r="F375" s="18">
        <v>10.25</v>
      </c>
      <c r="G375">
        <v>12</v>
      </c>
    </row>
    <row r="376" spans="1:7" x14ac:dyDescent="0.25">
      <c r="A376" s="19" t="s">
        <v>17</v>
      </c>
      <c r="B376" s="19">
        <v>6</v>
      </c>
      <c r="C376" s="19">
        <v>25</v>
      </c>
      <c r="D376" s="19" t="s">
        <v>121</v>
      </c>
      <c r="E376">
        <v>0</v>
      </c>
      <c r="F376" s="19">
        <v>18</v>
      </c>
      <c r="G376">
        <v>108</v>
      </c>
    </row>
    <row r="377" spans="1:7" x14ac:dyDescent="0.25">
      <c r="A377" s="19" t="s">
        <v>17</v>
      </c>
      <c r="B377" s="19">
        <v>0.5</v>
      </c>
      <c r="C377" s="19">
        <v>28</v>
      </c>
      <c r="D377" s="19" t="s">
        <v>121</v>
      </c>
      <c r="E377">
        <v>0.5</v>
      </c>
      <c r="F377" s="19">
        <v>18</v>
      </c>
      <c r="G377">
        <v>107.5</v>
      </c>
    </row>
    <row r="378" spans="1:7" x14ac:dyDescent="0.25">
      <c r="A378" s="19" t="s">
        <v>17</v>
      </c>
      <c r="B378" s="19">
        <v>1</v>
      </c>
      <c r="C378" s="19">
        <v>28</v>
      </c>
      <c r="D378" s="19" t="s">
        <v>121</v>
      </c>
      <c r="E378">
        <v>1</v>
      </c>
      <c r="F378" s="19">
        <v>18</v>
      </c>
      <c r="G378">
        <v>107</v>
      </c>
    </row>
    <row r="379" spans="1:7" x14ac:dyDescent="0.25">
      <c r="A379" s="19" t="s">
        <v>17</v>
      </c>
      <c r="B379" s="19">
        <v>1.5</v>
      </c>
      <c r="C379" s="19">
        <v>28</v>
      </c>
      <c r="D379" s="19" t="s">
        <v>121</v>
      </c>
      <c r="E379">
        <v>1.5</v>
      </c>
      <c r="F379" s="19">
        <v>18</v>
      </c>
      <c r="G379">
        <v>106.5</v>
      </c>
    </row>
    <row r="380" spans="1:7" x14ac:dyDescent="0.25">
      <c r="A380" s="19" t="s">
        <v>17</v>
      </c>
      <c r="B380" s="19">
        <v>2</v>
      </c>
      <c r="C380" s="19">
        <v>28</v>
      </c>
      <c r="D380" s="19" t="s">
        <v>121</v>
      </c>
      <c r="E380">
        <v>2</v>
      </c>
      <c r="F380" s="19">
        <v>18</v>
      </c>
      <c r="G380">
        <v>106</v>
      </c>
    </row>
    <row r="381" spans="1:7" x14ac:dyDescent="0.25">
      <c r="A381" s="19" t="s">
        <v>17</v>
      </c>
      <c r="B381" s="19">
        <v>2.5</v>
      </c>
      <c r="C381" s="19">
        <v>28</v>
      </c>
      <c r="D381" s="19" t="s">
        <v>121</v>
      </c>
      <c r="E381">
        <v>2.5</v>
      </c>
      <c r="F381" s="19">
        <v>18</v>
      </c>
      <c r="G381">
        <v>105.5</v>
      </c>
    </row>
    <row r="382" spans="1:7" x14ac:dyDescent="0.25">
      <c r="A382" s="19" t="s">
        <v>17</v>
      </c>
      <c r="B382" s="19">
        <v>3</v>
      </c>
      <c r="C382" s="19">
        <v>28</v>
      </c>
      <c r="D382" s="19" t="s">
        <v>121</v>
      </c>
      <c r="E382">
        <v>3</v>
      </c>
      <c r="F382" s="19">
        <v>18</v>
      </c>
      <c r="G382">
        <v>105</v>
      </c>
    </row>
    <row r="383" spans="1:7" x14ac:dyDescent="0.25">
      <c r="A383" s="19" t="s">
        <v>17</v>
      </c>
      <c r="B383" s="19">
        <v>3.5</v>
      </c>
      <c r="C383" s="19">
        <v>28</v>
      </c>
      <c r="D383" s="19" t="s">
        <v>121</v>
      </c>
      <c r="E383">
        <v>3.5</v>
      </c>
      <c r="F383" s="19">
        <v>18</v>
      </c>
      <c r="G383">
        <v>104.5</v>
      </c>
    </row>
    <row r="384" spans="1:7" x14ac:dyDescent="0.25">
      <c r="A384" s="19" t="s">
        <v>17</v>
      </c>
      <c r="B384" s="19">
        <v>4</v>
      </c>
      <c r="C384" s="19">
        <v>28</v>
      </c>
      <c r="D384" s="19" t="s">
        <v>121</v>
      </c>
      <c r="E384">
        <v>4</v>
      </c>
      <c r="F384" s="19">
        <v>18</v>
      </c>
      <c r="G384">
        <v>104</v>
      </c>
    </row>
    <row r="385" spans="1:7" ht="12" customHeight="1" x14ac:dyDescent="0.25">
      <c r="A385" s="19" t="s">
        <v>17</v>
      </c>
      <c r="B385" s="19">
        <v>4.5</v>
      </c>
      <c r="C385" s="19">
        <v>28</v>
      </c>
      <c r="D385" s="19" t="s">
        <v>121</v>
      </c>
      <c r="E385">
        <v>4.5</v>
      </c>
      <c r="F385" s="19">
        <v>18</v>
      </c>
      <c r="G385">
        <v>103.5</v>
      </c>
    </row>
    <row r="386" spans="1:7" ht="12" customHeight="1" x14ac:dyDescent="0.25">
      <c r="A386" s="19" t="s">
        <v>17</v>
      </c>
      <c r="B386" s="19">
        <v>5</v>
      </c>
      <c r="C386" s="19">
        <v>28</v>
      </c>
      <c r="D386" s="19" t="s">
        <v>121</v>
      </c>
      <c r="E386">
        <v>5</v>
      </c>
      <c r="F386" s="19">
        <v>18</v>
      </c>
      <c r="G386">
        <v>103</v>
      </c>
    </row>
    <row r="387" spans="1:7" x14ac:dyDescent="0.25">
      <c r="A387" s="19" t="s">
        <v>17</v>
      </c>
      <c r="B387" s="19">
        <v>5.5</v>
      </c>
      <c r="C387" s="19">
        <v>28</v>
      </c>
      <c r="D387" s="19" t="s">
        <v>121</v>
      </c>
      <c r="E387">
        <v>5.5</v>
      </c>
      <c r="F387" s="19">
        <v>18</v>
      </c>
      <c r="G387">
        <v>102.5</v>
      </c>
    </row>
    <row r="388" spans="1:7" x14ac:dyDescent="0.25">
      <c r="A388" s="19" t="s">
        <v>17</v>
      </c>
      <c r="B388" s="19">
        <v>6</v>
      </c>
      <c r="C388" s="19">
        <v>28</v>
      </c>
      <c r="D388" s="19" t="s">
        <v>121</v>
      </c>
      <c r="E388">
        <v>6</v>
      </c>
      <c r="F388" s="19">
        <v>18</v>
      </c>
      <c r="G388">
        <v>102</v>
      </c>
    </row>
    <row r="389" spans="1:7" x14ac:dyDescent="0.25">
      <c r="A389" s="19" t="s">
        <v>17</v>
      </c>
      <c r="B389" s="19">
        <v>0.5</v>
      </c>
      <c r="C389" s="19">
        <v>31</v>
      </c>
      <c r="D389" s="19" t="s">
        <v>121</v>
      </c>
      <c r="E389">
        <v>6.5</v>
      </c>
      <c r="F389" s="19">
        <v>18</v>
      </c>
      <c r="G389">
        <v>101.5</v>
      </c>
    </row>
    <row r="390" spans="1:7" x14ac:dyDescent="0.25">
      <c r="A390" s="19" t="s">
        <v>17</v>
      </c>
      <c r="B390" s="19">
        <v>1</v>
      </c>
      <c r="C390" s="19">
        <v>31</v>
      </c>
      <c r="D390" s="19" t="s">
        <v>121</v>
      </c>
      <c r="E390">
        <v>7</v>
      </c>
      <c r="F390" s="19">
        <v>18</v>
      </c>
      <c r="G390">
        <v>101</v>
      </c>
    </row>
    <row r="391" spans="1:7" x14ac:dyDescent="0.25">
      <c r="A391" s="19" t="s">
        <v>17</v>
      </c>
      <c r="B391" s="19">
        <v>1.5</v>
      </c>
      <c r="C391" s="19">
        <v>31</v>
      </c>
      <c r="D391" s="19" t="s">
        <v>121</v>
      </c>
      <c r="E391">
        <v>7.5</v>
      </c>
      <c r="F391" s="19">
        <v>18</v>
      </c>
      <c r="G391">
        <v>100.5</v>
      </c>
    </row>
    <row r="392" spans="1:7" x14ac:dyDescent="0.25">
      <c r="A392" s="19" t="s">
        <v>17</v>
      </c>
      <c r="B392" s="19">
        <v>2</v>
      </c>
      <c r="C392" s="19">
        <v>31</v>
      </c>
      <c r="D392" s="19" t="s">
        <v>121</v>
      </c>
      <c r="E392">
        <v>8</v>
      </c>
      <c r="F392" s="19">
        <v>18</v>
      </c>
      <c r="G392">
        <v>100</v>
      </c>
    </row>
    <row r="393" spans="1:7" x14ac:dyDescent="0.25">
      <c r="A393" s="19" t="s">
        <v>17</v>
      </c>
      <c r="B393" s="19">
        <v>2.5</v>
      </c>
      <c r="C393" s="19">
        <v>31</v>
      </c>
      <c r="D393" s="19" t="s">
        <v>121</v>
      </c>
      <c r="E393">
        <v>8.5</v>
      </c>
      <c r="F393" s="19">
        <v>18</v>
      </c>
      <c r="G393">
        <v>99.5</v>
      </c>
    </row>
    <row r="394" spans="1:7" x14ac:dyDescent="0.25">
      <c r="A394" s="19" t="s">
        <v>17</v>
      </c>
      <c r="B394" s="19">
        <v>3</v>
      </c>
      <c r="C394" s="19">
        <v>31</v>
      </c>
      <c r="D394" s="19" t="s">
        <v>121</v>
      </c>
      <c r="E394">
        <v>9</v>
      </c>
      <c r="F394" s="19">
        <v>18</v>
      </c>
      <c r="G394">
        <v>99</v>
      </c>
    </row>
    <row r="395" spans="1:7" x14ac:dyDescent="0.25">
      <c r="A395" s="19" t="s">
        <v>17</v>
      </c>
      <c r="B395" s="19">
        <v>3.5</v>
      </c>
      <c r="C395" s="19">
        <v>31</v>
      </c>
      <c r="D395" s="19" t="s">
        <v>121</v>
      </c>
      <c r="E395">
        <v>9.5</v>
      </c>
      <c r="F395" s="19">
        <v>18</v>
      </c>
      <c r="G395">
        <v>98.5</v>
      </c>
    </row>
    <row r="396" spans="1:7" x14ac:dyDescent="0.25">
      <c r="A396" s="19" t="s">
        <v>17</v>
      </c>
      <c r="B396" s="19">
        <v>4</v>
      </c>
      <c r="C396" s="19">
        <v>31</v>
      </c>
      <c r="D396" s="19" t="s">
        <v>121</v>
      </c>
      <c r="E396">
        <v>10</v>
      </c>
      <c r="F396" s="19">
        <v>18</v>
      </c>
      <c r="G396">
        <v>98</v>
      </c>
    </row>
    <row r="397" spans="1:7" x14ac:dyDescent="0.25">
      <c r="A397" s="19" t="s">
        <v>17</v>
      </c>
      <c r="B397" s="19">
        <v>4.5</v>
      </c>
      <c r="C397" s="19">
        <v>31</v>
      </c>
      <c r="D397" s="19" t="s">
        <v>121</v>
      </c>
      <c r="E397">
        <v>10.5</v>
      </c>
      <c r="F397" s="19">
        <v>18</v>
      </c>
      <c r="G397">
        <v>97.5</v>
      </c>
    </row>
    <row r="398" spans="1:7" x14ac:dyDescent="0.25">
      <c r="A398" s="19" t="s">
        <v>17</v>
      </c>
      <c r="B398" s="19">
        <v>5</v>
      </c>
      <c r="C398" s="19">
        <v>31</v>
      </c>
      <c r="D398" s="19" t="s">
        <v>121</v>
      </c>
      <c r="E398">
        <v>11</v>
      </c>
      <c r="F398" s="19">
        <v>18</v>
      </c>
      <c r="G398">
        <v>97</v>
      </c>
    </row>
    <row r="399" spans="1:7" x14ac:dyDescent="0.25">
      <c r="A399" s="19" t="s">
        <v>17</v>
      </c>
      <c r="B399" s="19">
        <v>5.5</v>
      </c>
      <c r="C399" s="19">
        <v>31</v>
      </c>
      <c r="D399" s="19" t="s">
        <v>121</v>
      </c>
      <c r="E399">
        <v>11.5</v>
      </c>
      <c r="F399" s="19">
        <v>18</v>
      </c>
      <c r="G399">
        <v>96.5</v>
      </c>
    </row>
    <row r="400" spans="1:7" x14ac:dyDescent="0.25">
      <c r="A400" s="19" t="s">
        <v>17</v>
      </c>
      <c r="B400" s="19">
        <v>6</v>
      </c>
      <c r="C400" s="19">
        <v>31</v>
      </c>
      <c r="D400" s="19" t="s">
        <v>121</v>
      </c>
      <c r="E400">
        <v>12</v>
      </c>
      <c r="F400" s="19">
        <v>18</v>
      </c>
      <c r="G400">
        <v>96</v>
      </c>
    </row>
    <row r="401" spans="1:7" x14ac:dyDescent="0.25">
      <c r="A401" s="19" t="s">
        <v>17</v>
      </c>
      <c r="B401" s="19">
        <v>0.5</v>
      </c>
      <c r="C401" s="19">
        <v>34</v>
      </c>
      <c r="D401" s="19" t="s">
        <v>121</v>
      </c>
      <c r="E401">
        <v>12.5</v>
      </c>
      <c r="F401" s="19">
        <v>18</v>
      </c>
      <c r="G401">
        <v>95.5</v>
      </c>
    </row>
    <row r="402" spans="1:7" x14ac:dyDescent="0.25">
      <c r="A402" s="19" t="s">
        <v>17</v>
      </c>
      <c r="B402" s="19">
        <v>1</v>
      </c>
      <c r="C402" s="19">
        <v>34</v>
      </c>
      <c r="D402" s="19" t="s">
        <v>121</v>
      </c>
      <c r="E402">
        <v>13</v>
      </c>
      <c r="F402" s="19">
        <v>18</v>
      </c>
      <c r="G402">
        <v>95</v>
      </c>
    </row>
    <row r="403" spans="1:7" x14ac:dyDescent="0.25">
      <c r="A403" s="19" t="s">
        <v>17</v>
      </c>
      <c r="B403" s="19">
        <v>1.5</v>
      </c>
      <c r="C403" s="19">
        <v>34</v>
      </c>
      <c r="D403" s="19" t="s">
        <v>121</v>
      </c>
      <c r="E403">
        <v>13.5</v>
      </c>
      <c r="F403" s="19">
        <v>18</v>
      </c>
      <c r="G403">
        <v>94.5</v>
      </c>
    </row>
    <row r="404" spans="1:7" x14ac:dyDescent="0.25">
      <c r="A404" s="19" t="s">
        <v>17</v>
      </c>
      <c r="B404" s="19">
        <v>2</v>
      </c>
      <c r="C404" s="19">
        <v>34</v>
      </c>
      <c r="D404" s="19" t="s">
        <v>121</v>
      </c>
      <c r="E404">
        <v>14</v>
      </c>
      <c r="F404" s="19">
        <v>18</v>
      </c>
      <c r="G404">
        <v>94</v>
      </c>
    </row>
    <row r="405" spans="1:7" x14ac:dyDescent="0.25">
      <c r="A405" s="19" t="s">
        <v>17</v>
      </c>
      <c r="B405" s="19">
        <v>2.5</v>
      </c>
      <c r="C405" s="19">
        <v>34</v>
      </c>
      <c r="D405" s="19" t="s">
        <v>121</v>
      </c>
      <c r="E405">
        <v>14.5</v>
      </c>
      <c r="F405" s="19">
        <v>18</v>
      </c>
      <c r="G405">
        <v>93.5</v>
      </c>
    </row>
    <row r="406" spans="1:7" x14ac:dyDescent="0.25">
      <c r="A406" s="19" t="s">
        <v>17</v>
      </c>
      <c r="B406" s="19">
        <v>3</v>
      </c>
      <c r="C406" s="19">
        <v>34</v>
      </c>
      <c r="D406" s="19" t="s">
        <v>121</v>
      </c>
      <c r="E406">
        <v>15</v>
      </c>
      <c r="F406" s="19">
        <v>18</v>
      </c>
      <c r="G406">
        <v>93</v>
      </c>
    </row>
    <row r="407" spans="1:7" x14ac:dyDescent="0.25">
      <c r="A407" s="19" t="s">
        <v>17</v>
      </c>
      <c r="B407" s="19">
        <v>3.5</v>
      </c>
      <c r="C407" s="19">
        <v>34</v>
      </c>
      <c r="D407" s="19" t="s">
        <v>121</v>
      </c>
      <c r="E407">
        <v>15.5</v>
      </c>
      <c r="F407" s="19">
        <v>18</v>
      </c>
      <c r="G407">
        <v>92.5</v>
      </c>
    </row>
    <row r="408" spans="1:7" x14ac:dyDescent="0.25">
      <c r="A408" s="19" t="s">
        <v>17</v>
      </c>
      <c r="B408" s="19">
        <v>4</v>
      </c>
      <c r="C408" s="19">
        <v>34</v>
      </c>
      <c r="D408" s="19" t="s">
        <v>121</v>
      </c>
      <c r="E408">
        <v>16</v>
      </c>
      <c r="F408" s="19">
        <v>18</v>
      </c>
      <c r="G408">
        <v>92</v>
      </c>
    </row>
    <row r="409" spans="1:7" x14ac:dyDescent="0.25">
      <c r="A409" s="19" t="s">
        <v>17</v>
      </c>
      <c r="B409" s="19">
        <v>4.5</v>
      </c>
      <c r="C409" s="19">
        <v>34</v>
      </c>
      <c r="D409" s="19" t="s">
        <v>121</v>
      </c>
      <c r="E409">
        <v>16.5</v>
      </c>
      <c r="F409" s="19">
        <v>18</v>
      </c>
      <c r="G409">
        <v>91.5</v>
      </c>
    </row>
    <row r="410" spans="1:7" x14ac:dyDescent="0.25">
      <c r="A410" s="19" t="s">
        <v>17</v>
      </c>
      <c r="B410" s="19">
        <v>5</v>
      </c>
      <c r="C410" s="19">
        <v>34</v>
      </c>
      <c r="D410" s="19" t="s">
        <v>121</v>
      </c>
      <c r="E410">
        <v>17</v>
      </c>
      <c r="F410" s="19">
        <v>18</v>
      </c>
      <c r="G410">
        <v>91</v>
      </c>
    </row>
    <row r="411" spans="1:7" x14ac:dyDescent="0.25">
      <c r="A411" s="19" t="s">
        <v>17</v>
      </c>
      <c r="B411" s="19">
        <v>5.5</v>
      </c>
      <c r="C411" s="19">
        <v>34</v>
      </c>
      <c r="D411" s="19" t="s">
        <v>121</v>
      </c>
      <c r="E411">
        <v>17.5</v>
      </c>
      <c r="F411" s="19">
        <v>18</v>
      </c>
      <c r="G411">
        <v>90.5</v>
      </c>
    </row>
    <row r="412" spans="1:7" x14ac:dyDescent="0.25">
      <c r="A412" s="19" t="s">
        <v>17</v>
      </c>
      <c r="B412" s="19">
        <v>6</v>
      </c>
      <c r="C412" s="19">
        <v>34</v>
      </c>
      <c r="D412" s="19" t="s">
        <v>121</v>
      </c>
      <c r="E412">
        <v>18</v>
      </c>
      <c r="F412" s="19">
        <v>18</v>
      </c>
      <c r="G412">
        <v>90</v>
      </c>
    </row>
    <row r="413" spans="1:7" x14ac:dyDescent="0.25">
      <c r="A413" s="19" t="s">
        <v>17</v>
      </c>
      <c r="B413" s="19">
        <v>0.5</v>
      </c>
      <c r="C413" s="19">
        <v>37</v>
      </c>
      <c r="D413" s="19" t="s">
        <v>121</v>
      </c>
      <c r="E413">
        <v>18.5</v>
      </c>
      <c r="F413" s="19">
        <v>18</v>
      </c>
      <c r="G413">
        <v>89.5</v>
      </c>
    </row>
    <row r="414" spans="1:7" x14ac:dyDescent="0.25">
      <c r="A414" s="19" t="s">
        <v>17</v>
      </c>
      <c r="B414" s="19">
        <v>1</v>
      </c>
      <c r="C414" s="19">
        <v>37</v>
      </c>
      <c r="D414" s="19" t="s">
        <v>121</v>
      </c>
      <c r="E414">
        <v>19</v>
      </c>
      <c r="F414" s="19">
        <v>18</v>
      </c>
      <c r="G414">
        <v>89</v>
      </c>
    </row>
    <row r="415" spans="1:7" x14ac:dyDescent="0.25">
      <c r="A415" s="19" t="s">
        <v>17</v>
      </c>
      <c r="B415" s="19">
        <v>1.5</v>
      </c>
      <c r="C415" s="19">
        <v>37</v>
      </c>
      <c r="D415" s="19" t="s">
        <v>121</v>
      </c>
      <c r="E415">
        <v>19.5</v>
      </c>
      <c r="F415" s="19">
        <v>18</v>
      </c>
      <c r="G415">
        <v>88.5</v>
      </c>
    </row>
    <row r="416" spans="1:7" x14ac:dyDescent="0.25">
      <c r="A416" s="19" t="s">
        <v>17</v>
      </c>
      <c r="B416" s="19">
        <v>2</v>
      </c>
      <c r="C416" s="19">
        <v>37</v>
      </c>
      <c r="D416" s="19" t="s">
        <v>121</v>
      </c>
      <c r="E416">
        <v>20</v>
      </c>
      <c r="F416" s="19">
        <v>18</v>
      </c>
      <c r="G416">
        <v>88</v>
      </c>
    </row>
    <row r="417" spans="1:7" x14ac:dyDescent="0.25">
      <c r="A417" s="19" t="s">
        <v>17</v>
      </c>
      <c r="B417" s="19">
        <v>2.5</v>
      </c>
      <c r="C417" s="19">
        <v>37</v>
      </c>
      <c r="D417" s="19" t="s">
        <v>121</v>
      </c>
      <c r="E417">
        <v>20.5</v>
      </c>
      <c r="F417" s="19">
        <v>18</v>
      </c>
      <c r="G417">
        <v>87.5</v>
      </c>
    </row>
    <row r="418" spans="1:7" x14ac:dyDescent="0.25">
      <c r="A418" s="19" t="s">
        <v>17</v>
      </c>
      <c r="B418" s="19">
        <v>3</v>
      </c>
      <c r="C418" s="19">
        <v>37</v>
      </c>
      <c r="D418" s="19" t="s">
        <v>121</v>
      </c>
      <c r="E418">
        <v>21</v>
      </c>
      <c r="F418" s="19">
        <v>18</v>
      </c>
      <c r="G418">
        <v>87</v>
      </c>
    </row>
    <row r="419" spans="1:7" x14ac:dyDescent="0.25">
      <c r="A419" s="19" t="s">
        <v>17</v>
      </c>
      <c r="B419" s="19">
        <v>3.5</v>
      </c>
      <c r="C419" s="19">
        <v>37</v>
      </c>
      <c r="D419" s="19" t="s">
        <v>121</v>
      </c>
      <c r="E419">
        <v>21.5</v>
      </c>
      <c r="F419" s="19">
        <v>18</v>
      </c>
      <c r="G419">
        <v>86.5</v>
      </c>
    </row>
    <row r="420" spans="1:7" x14ac:dyDescent="0.25">
      <c r="A420" s="19" t="s">
        <v>17</v>
      </c>
      <c r="B420" s="19">
        <v>4</v>
      </c>
      <c r="C420" s="19">
        <v>37</v>
      </c>
      <c r="D420" s="19" t="s">
        <v>121</v>
      </c>
      <c r="E420">
        <v>22</v>
      </c>
      <c r="F420" s="19">
        <v>18</v>
      </c>
      <c r="G420">
        <v>86</v>
      </c>
    </row>
    <row r="421" spans="1:7" x14ac:dyDescent="0.25">
      <c r="A421" s="19" t="s">
        <v>17</v>
      </c>
      <c r="B421" s="19">
        <v>4.5</v>
      </c>
      <c r="C421" s="19">
        <v>37</v>
      </c>
      <c r="D421" s="19" t="s">
        <v>121</v>
      </c>
      <c r="E421">
        <v>22.5</v>
      </c>
      <c r="F421" s="19">
        <v>18</v>
      </c>
      <c r="G421">
        <v>85.5</v>
      </c>
    </row>
    <row r="422" spans="1:7" x14ac:dyDescent="0.25">
      <c r="A422" s="19" t="s">
        <v>17</v>
      </c>
      <c r="B422" s="19">
        <v>5</v>
      </c>
      <c r="C422" s="19">
        <v>37</v>
      </c>
      <c r="D422" s="19" t="s">
        <v>121</v>
      </c>
      <c r="E422">
        <v>23</v>
      </c>
      <c r="F422" s="19">
        <v>18</v>
      </c>
      <c r="G422">
        <v>85</v>
      </c>
    </row>
    <row r="423" spans="1:7" x14ac:dyDescent="0.25">
      <c r="A423" s="19" t="s">
        <v>17</v>
      </c>
      <c r="B423" s="19">
        <v>5.5</v>
      </c>
      <c r="C423" s="19">
        <v>37</v>
      </c>
      <c r="D423" s="19" t="s">
        <v>121</v>
      </c>
      <c r="E423">
        <v>23.5</v>
      </c>
      <c r="F423" s="19">
        <v>18</v>
      </c>
      <c r="G423">
        <v>84.5</v>
      </c>
    </row>
    <row r="424" spans="1:7" x14ac:dyDescent="0.25">
      <c r="A424" s="19" t="s">
        <v>17</v>
      </c>
      <c r="B424" s="19">
        <v>6</v>
      </c>
      <c r="C424" s="19">
        <v>37</v>
      </c>
      <c r="D424" s="19" t="s">
        <v>121</v>
      </c>
      <c r="E424">
        <v>24</v>
      </c>
      <c r="F424" s="19">
        <v>18</v>
      </c>
      <c r="G424">
        <v>84</v>
      </c>
    </row>
    <row r="425" spans="1:7" x14ac:dyDescent="0.25">
      <c r="A425" s="19" t="s">
        <v>17</v>
      </c>
      <c r="B425" s="19">
        <v>0.5</v>
      </c>
      <c r="C425" s="19">
        <v>40</v>
      </c>
      <c r="D425" s="19" t="s">
        <v>121</v>
      </c>
      <c r="E425">
        <v>24.5</v>
      </c>
      <c r="F425" s="19">
        <v>18</v>
      </c>
      <c r="G425">
        <v>83.5</v>
      </c>
    </row>
    <row r="426" spans="1:7" x14ac:dyDescent="0.25">
      <c r="A426" s="19" t="s">
        <v>17</v>
      </c>
      <c r="B426" s="19">
        <v>1</v>
      </c>
      <c r="C426" s="19">
        <v>40</v>
      </c>
      <c r="D426" s="19" t="s">
        <v>121</v>
      </c>
      <c r="E426">
        <v>25</v>
      </c>
      <c r="F426" s="19">
        <v>18</v>
      </c>
      <c r="G426">
        <v>83</v>
      </c>
    </row>
    <row r="427" spans="1:7" x14ac:dyDescent="0.25">
      <c r="A427" s="19" t="s">
        <v>17</v>
      </c>
      <c r="B427" s="19">
        <v>1.5</v>
      </c>
      <c r="C427" s="19">
        <v>40</v>
      </c>
      <c r="D427" s="19" t="s">
        <v>121</v>
      </c>
      <c r="E427">
        <v>25.5</v>
      </c>
      <c r="F427" s="19">
        <v>18</v>
      </c>
      <c r="G427">
        <v>82.5</v>
      </c>
    </row>
    <row r="428" spans="1:7" x14ac:dyDescent="0.25">
      <c r="A428" s="19" t="s">
        <v>17</v>
      </c>
      <c r="B428" s="19">
        <v>2</v>
      </c>
      <c r="C428" s="19">
        <v>40</v>
      </c>
      <c r="D428" s="19" t="s">
        <v>121</v>
      </c>
      <c r="E428">
        <v>26</v>
      </c>
      <c r="F428" s="19">
        <v>18</v>
      </c>
      <c r="G428">
        <v>82</v>
      </c>
    </row>
    <row r="429" spans="1:7" x14ac:dyDescent="0.25">
      <c r="A429" s="19" t="s">
        <v>17</v>
      </c>
      <c r="B429" s="19">
        <v>2.5</v>
      </c>
      <c r="C429" s="19">
        <v>40</v>
      </c>
      <c r="D429" s="19" t="s">
        <v>121</v>
      </c>
      <c r="E429">
        <v>26.5</v>
      </c>
      <c r="F429" s="19">
        <v>18</v>
      </c>
      <c r="G429">
        <v>81.5</v>
      </c>
    </row>
    <row r="430" spans="1:7" x14ac:dyDescent="0.25">
      <c r="A430" s="19" t="s">
        <v>17</v>
      </c>
      <c r="B430" s="19">
        <v>3</v>
      </c>
      <c r="C430" s="19">
        <v>40</v>
      </c>
      <c r="D430" s="19" t="s">
        <v>121</v>
      </c>
      <c r="E430">
        <v>27</v>
      </c>
      <c r="F430" s="19">
        <v>18</v>
      </c>
      <c r="G430">
        <v>81</v>
      </c>
    </row>
    <row r="431" spans="1:7" x14ac:dyDescent="0.25">
      <c r="A431" s="19" t="s">
        <v>17</v>
      </c>
      <c r="B431" s="19">
        <v>3.5</v>
      </c>
      <c r="C431" s="19">
        <v>40</v>
      </c>
      <c r="D431" s="19" t="s">
        <v>121</v>
      </c>
      <c r="E431">
        <v>27.5</v>
      </c>
      <c r="F431" s="19">
        <v>18</v>
      </c>
      <c r="G431">
        <v>80.5</v>
      </c>
    </row>
    <row r="432" spans="1:7" x14ac:dyDescent="0.25">
      <c r="A432" s="19" t="s">
        <v>17</v>
      </c>
      <c r="B432" s="19">
        <v>4</v>
      </c>
      <c r="C432" s="19">
        <v>40</v>
      </c>
      <c r="D432" s="19" t="s">
        <v>121</v>
      </c>
      <c r="E432">
        <v>28</v>
      </c>
      <c r="F432" s="19">
        <v>18</v>
      </c>
      <c r="G432">
        <v>80</v>
      </c>
    </row>
    <row r="433" spans="1:7" x14ac:dyDescent="0.25">
      <c r="A433" s="19" t="s">
        <v>17</v>
      </c>
      <c r="B433" s="19">
        <v>4.5</v>
      </c>
      <c r="C433" s="19">
        <v>40</v>
      </c>
      <c r="D433" s="19" t="s">
        <v>121</v>
      </c>
      <c r="E433">
        <v>28.5</v>
      </c>
      <c r="F433" s="19">
        <v>18</v>
      </c>
      <c r="G433">
        <v>79.5</v>
      </c>
    </row>
    <row r="434" spans="1:7" x14ac:dyDescent="0.25">
      <c r="A434" s="19" t="s">
        <v>17</v>
      </c>
      <c r="B434" s="19">
        <v>5</v>
      </c>
      <c r="C434" s="19">
        <v>40</v>
      </c>
      <c r="D434" s="19" t="s">
        <v>121</v>
      </c>
      <c r="E434">
        <v>29</v>
      </c>
      <c r="F434" s="19">
        <v>18</v>
      </c>
      <c r="G434">
        <v>79</v>
      </c>
    </row>
    <row r="435" spans="1:7" x14ac:dyDescent="0.25">
      <c r="A435" s="19" t="s">
        <v>17</v>
      </c>
      <c r="B435" s="19">
        <v>5.5</v>
      </c>
      <c r="C435" s="19">
        <v>40</v>
      </c>
      <c r="D435" s="19" t="s">
        <v>121</v>
      </c>
      <c r="E435">
        <v>29.5</v>
      </c>
      <c r="F435" s="19">
        <v>18</v>
      </c>
      <c r="G435">
        <v>78.5</v>
      </c>
    </row>
    <row r="436" spans="1:7" x14ac:dyDescent="0.25">
      <c r="A436" s="19" t="s">
        <v>17</v>
      </c>
      <c r="B436" s="19">
        <v>6</v>
      </c>
      <c r="C436" s="19">
        <v>40</v>
      </c>
      <c r="D436" s="19" t="s">
        <v>121</v>
      </c>
      <c r="E436">
        <v>30</v>
      </c>
      <c r="F436" s="19">
        <v>18</v>
      </c>
      <c r="G436">
        <v>78</v>
      </c>
    </row>
    <row r="437" spans="1:7" x14ac:dyDescent="0.25">
      <c r="A437" s="19" t="s">
        <v>17</v>
      </c>
      <c r="B437" s="19">
        <v>0.5</v>
      </c>
      <c r="C437" s="19">
        <v>43</v>
      </c>
      <c r="D437" s="19" t="s">
        <v>121</v>
      </c>
      <c r="E437">
        <v>30.5</v>
      </c>
      <c r="F437" s="19">
        <v>18</v>
      </c>
      <c r="G437">
        <v>77.5</v>
      </c>
    </row>
    <row r="438" spans="1:7" x14ac:dyDescent="0.25">
      <c r="A438" s="19" t="s">
        <v>17</v>
      </c>
      <c r="B438" s="19">
        <v>1</v>
      </c>
      <c r="C438" s="19">
        <v>43</v>
      </c>
      <c r="D438" s="19" t="s">
        <v>121</v>
      </c>
      <c r="E438">
        <v>31</v>
      </c>
      <c r="F438" s="19">
        <v>18</v>
      </c>
      <c r="G438">
        <v>77</v>
      </c>
    </row>
    <row r="439" spans="1:7" x14ac:dyDescent="0.25">
      <c r="A439" s="19" t="s">
        <v>17</v>
      </c>
      <c r="B439" s="19">
        <v>1.5</v>
      </c>
      <c r="C439" s="19">
        <v>43</v>
      </c>
      <c r="D439" s="19" t="s">
        <v>121</v>
      </c>
      <c r="E439">
        <v>31.5</v>
      </c>
      <c r="F439" s="19">
        <v>18</v>
      </c>
      <c r="G439">
        <v>76.5</v>
      </c>
    </row>
    <row r="440" spans="1:7" x14ac:dyDescent="0.25">
      <c r="A440" s="19" t="s">
        <v>17</v>
      </c>
      <c r="B440" s="19">
        <v>2</v>
      </c>
      <c r="C440" s="19">
        <v>43</v>
      </c>
      <c r="D440" s="19" t="s">
        <v>121</v>
      </c>
      <c r="E440">
        <v>32</v>
      </c>
      <c r="F440" s="19">
        <v>18</v>
      </c>
      <c r="G440">
        <v>76</v>
      </c>
    </row>
    <row r="441" spans="1:7" x14ac:dyDescent="0.25">
      <c r="A441" s="19" t="s">
        <v>17</v>
      </c>
      <c r="B441" s="19">
        <v>2.5</v>
      </c>
      <c r="C441" s="19">
        <v>43</v>
      </c>
      <c r="D441" s="19" t="s">
        <v>121</v>
      </c>
      <c r="E441">
        <v>32.5</v>
      </c>
      <c r="F441" s="19">
        <v>18</v>
      </c>
      <c r="G441">
        <v>75.5</v>
      </c>
    </row>
    <row r="442" spans="1:7" x14ac:dyDescent="0.25">
      <c r="A442" s="19" t="s">
        <v>17</v>
      </c>
      <c r="B442" s="19">
        <v>3</v>
      </c>
      <c r="C442" s="19">
        <v>43</v>
      </c>
      <c r="D442" s="19" t="s">
        <v>121</v>
      </c>
      <c r="E442">
        <v>33</v>
      </c>
      <c r="F442" s="19">
        <v>18</v>
      </c>
      <c r="G442">
        <v>75</v>
      </c>
    </row>
    <row r="443" spans="1:7" x14ac:dyDescent="0.25">
      <c r="A443" s="19" t="s">
        <v>17</v>
      </c>
      <c r="B443" s="19">
        <v>3.5</v>
      </c>
      <c r="C443" s="19">
        <v>43</v>
      </c>
      <c r="D443" s="19" t="s">
        <v>121</v>
      </c>
      <c r="E443">
        <v>33.5</v>
      </c>
      <c r="F443" s="19">
        <v>18</v>
      </c>
      <c r="G443">
        <v>74.5</v>
      </c>
    </row>
    <row r="444" spans="1:7" x14ac:dyDescent="0.25">
      <c r="A444" s="19" t="s">
        <v>17</v>
      </c>
      <c r="B444" s="19">
        <v>4</v>
      </c>
      <c r="C444" s="19">
        <v>43</v>
      </c>
      <c r="D444" s="19" t="s">
        <v>121</v>
      </c>
      <c r="E444">
        <v>34</v>
      </c>
      <c r="F444" s="19">
        <v>18</v>
      </c>
      <c r="G444">
        <v>74</v>
      </c>
    </row>
    <row r="445" spans="1:7" x14ac:dyDescent="0.25">
      <c r="A445" s="19" t="s">
        <v>17</v>
      </c>
      <c r="B445" s="19">
        <v>4.5</v>
      </c>
      <c r="C445" s="19">
        <v>43</v>
      </c>
      <c r="D445" s="19" t="s">
        <v>121</v>
      </c>
      <c r="E445">
        <v>34.5</v>
      </c>
      <c r="F445" s="19">
        <v>18</v>
      </c>
      <c r="G445">
        <v>73.5</v>
      </c>
    </row>
    <row r="446" spans="1:7" x14ac:dyDescent="0.25">
      <c r="A446" s="19" t="s">
        <v>17</v>
      </c>
      <c r="B446" s="19">
        <v>5</v>
      </c>
      <c r="C446" s="19">
        <v>43</v>
      </c>
      <c r="D446" s="19" t="s">
        <v>121</v>
      </c>
      <c r="E446">
        <v>35</v>
      </c>
      <c r="F446" s="19">
        <v>18</v>
      </c>
      <c r="G446">
        <v>73</v>
      </c>
    </row>
    <row r="447" spans="1:7" x14ac:dyDescent="0.25">
      <c r="A447" s="19" t="s">
        <v>17</v>
      </c>
      <c r="B447" s="19">
        <v>5.5</v>
      </c>
      <c r="C447" s="19">
        <v>43</v>
      </c>
      <c r="D447" s="19" t="s">
        <v>121</v>
      </c>
      <c r="E447">
        <v>35.5</v>
      </c>
      <c r="F447" s="19">
        <v>18</v>
      </c>
      <c r="G447">
        <v>72.5</v>
      </c>
    </row>
    <row r="448" spans="1:7" x14ac:dyDescent="0.25">
      <c r="A448" s="19" t="s">
        <v>17</v>
      </c>
      <c r="B448" s="19">
        <v>6</v>
      </c>
      <c r="C448" s="19">
        <v>43</v>
      </c>
      <c r="D448" s="19" t="s">
        <v>121</v>
      </c>
      <c r="E448">
        <v>36</v>
      </c>
      <c r="F448" s="19">
        <v>18</v>
      </c>
      <c r="G448">
        <v>72</v>
      </c>
    </row>
    <row r="449" spans="1:7" x14ac:dyDescent="0.25">
      <c r="A449" s="19" t="s">
        <v>17</v>
      </c>
      <c r="B449" s="19">
        <v>0.5</v>
      </c>
      <c r="C449" s="19">
        <v>46</v>
      </c>
      <c r="D449" s="19" t="s">
        <v>121</v>
      </c>
      <c r="E449">
        <v>36.5</v>
      </c>
      <c r="F449" s="19">
        <v>18</v>
      </c>
      <c r="G449">
        <v>71.5</v>
      </c>
    </row>
    <row r="450" spans="1:7" x14ac:dyDescent="0.25">
      <c r="A450" s="19" t="s">
        <v>17</v>
      </c>
      <c r="B450" s="19">
        <v>1</v>
      </c>
      <c r="C450" s="19">
        <v>46</v>
      </c>
      <c r="D450" s="19" t="s">
        <v>121</v>
      </c>
      <c r="E450">
        <v>37</v>
      </c>
      <c r="F450" s="19">
        <v>18</v>
      </c>
      <c r="G450">
        <v>71</v>
      </c>
    </row>
    <row r="451" spans="1:7" x14ac:dyDescent="0.25">
      <c r="A451" s="19" t="s">
        <v>17</v>
      </c>
      <c r="B451" s="19">
        <v>1.5</v>
      </c>
      <c r="C451" s="19">
        <v>46</v>
      </c>
      <c r="D451" s="19" t="s">
        <v>121</v>
      </c>
      <c r="E451">
        <v>37.5</v>
      </c>
      <c r="F451" s="19">
        <v>18</v>
      </c>
      <c r="G451">
        <v>70.5</v>
      </c>
    </row>
    <row r="452" spans="1:7" x14ac:dyDescent="0.25">
      <c r="A452" s="19" t="s">
        <v>17</v>
      </c>
      <c r="B452" s="19">
        <v>2</v>
      </c>
      <c r="C452" s="19">
        <v>46</v>
      </c>
      <c r="D452" s="19" t="s">
        <v>121</v>
      </c>
      <c r="E452">
        <v>38</v>
      </c>
      <c r="F452" s="19">
        <v>18</v>
      </c>
      <c r="G452">
        <v>70</v>
      </c>
    </row>
    <row r="453" spans="1:7" x14ac:dyDescent="0.25">
      <c r="A453" s="19" t="s">
        <v>17</v>
      </c>
      <c r="B453" s="19">
        <v>2.5</v>
      </c>
      <c r="C453" s="19">
        <v>46</v>
      </c>
      <c r="D453" s="19" t="s">
        <v>121</v>
      </c>
      <c r="E453">
        <v>38.5</v>
      </c>
      <c r="F453" s="19">
        <v>18</v>
      </c>
      <c r="G453">
        <v>69.5</v>
      </c>
    </row>
    <row r="454" spans="1:7" x14ac:dyDescent="0.25">
      <c r="A454" s="19" t="s">
        <v>17</v>
      </c>
      <c r="B454" s="19">
        <v>3</v>
      </c>
      <c r="C454" s="19">
        <v>46</v>
      </c>
      <c r="D454" s="19" t="s">
        <v>121</v>
      </c>
      <c r="E454">
        <v>39</v>
      </c>
      <c r="F454" s="19">
        <v>18</v>
      </c>
      <c r="G454">
        <v>69</v>
      </c>
    </row>
    <row r="455" spans="1:7" x14ac:dyDescent="0.25">
      <c r="A455" s="19" t="s">
        <v>17</v>
      </c>
      <c r="B455" s="19">
        <v>3.5</v>
      </c>
      <c r="C455" s="19">
        <v>46</v>
      </c>
      <c r="D455" s="19" t="s">
        <v>121</v>
      </c>
      <c r="E455">
        <v>39.5</v>
      </c>
      <c r="F455" s="19">
        <v>18</v>
      </c>
      <c r="G455">
        <v>68.5</v>
      </c>
    </row>
    <row r="456" spans="1:7" x14ac:dyDescent="0.25">
      <c r="A456" s="19" t="s">
        <v>17</v>
      </c>
      <c r="B456" s="19">
        <v>4</v>
      </c>
      <c r="C456" s="19">
        <v>46</v>
      </c>
      <c r="D456" s="19" t="s">
        <v>121</v>
      </c>
      <c r="E456">
        <v>40</v>
      </c>
      <c r="F456" s="19">
        <v>18</v>
      </c>
      <c r="G456">
        <v>68</v>
      </c>
    </row>
    <row r="457" spans="1:7" x14ac:dyDescent="0.25">
      <c r="A457" s="19" t="s">
        <v>17</v>
      </c>
      <c r="B457" s="19">
        <v>4.5</v>
      </c>
      <c r="C457" s="19">
        <v>46</v>
      </c>
      <c r="D457" s="19" t="s">
        <v>121</v>
      </c>
      <c r="E457">
        <v>40.5</v>
      </c>
      <c r="F457" s="19">
        <v>18</v>
      </c>
      <c r="G457">
        <v>67.5</v>
      </c>
    </row>
    <row r="458" spans="1:7" x14ac:dyDescent="0.25">
      <c r="A458" s="19" t="s">
        <v>17</v>
      </c>
      <c r="B458" s="19">
        <v>5</v>
      </c>
      <c r="C458" s="19">
        <v>46</v>
      </c>
      <c r="D458" s="19" t="s">
        <v>121</v>
      </c>
      <c r="E458">
        <v>41</v>
      </c>
      <c r="F458" s="19">
        <v>18</v>
      </c>
      <c r="G458">
        <v>67</v>
      </c>
    </row>
    <row r="459" spans="1:7" x14ac:dyDescent="0.25">
      <c r="A459" s="19" t="s">
        <v>17</v>
      </c>
      <c r="B459" s="19">
        <v>5.5</v>
      </c>
      <c r="C459" s="19">
        <v>46</v>
      </c>
      <c r="D459" s="19" t="s">
        <v>121</v>
      </c>
      <c r="E459">
        <v>41.5</v>
      </c>
      <c r="F459" s="19">
        <v>18</v>
      </c>
      <c r="G459">
        <v>66.5</v>
      </c>
    </row>
    <row r="460" spans="1:7" x14ac:dyDescent="0.25">
      <c r="A460" s="19" t="s">
        <v>17</v>
      </c>
      <c r="B460" s="19">
        <v>6</v>
      </c>
      <c r="C460" s="19">
        <v>46</v>
      </c>
      <c r="D460" s="19" t="s">
        <v>121</v>
      </c>
      <c r="E460">
        <v>42</v>
      </c>
      <c r="F460" s="19">
        <v>18</v>
      </c>
      <c r="G460">
        <v>66</v>
      </c>
    </row>
    <row r="461" spans="1:7" x14ac:dyDescent="0.25">
      <c r="A461" s="19" t="s">
        <v>17</v>
      </c>
      <c r="B461" s="19">
        <v>0.5</v>
      </c>
      <c r="C461" s="19">
        <v>49</v>
      </c>
      <c r="D461" s="19" t="s">
        <v>121</v>
      </c>
      <c r="E461">
        <v>42.5</v>
      </c>
      <c r="F461" s="19">
        <v>18</v>
      </c>
      <c r="G461">
        <v>65.5</v>
      </c>
    </row>
    <row r="462" spans="1:7" x14ac:dyDescent="0.25">
      <c r="A462" s="19" t="s">
        <v>17</v>
      </c>
      <c r="B462" s="19">
        <v>1</v>
      </c>
      <c r="C462" s="19">
        <v>49</v>
      </c>
      <c r="D462" s="19" t="s">
        <v>121</v>
      </c>
      <c r="E462">
        <v>43</v>
      </c>
      <c r="F462" s="19">
        <v>18</v>
      </c>
      <c r="G462">
        <v>65</v>
      </c>
    </row>
    <row r="463" spans="1:7" x14ac:dyDescent="0.25">
      <c r="A463" s="19" t="s">
        <v>17</v>
      </c>
      <c r="B463" s="19">
        <v>1.5</v>
      </c>
      <c r="C463" s="19">
        <v>49</v>
      </c>
      <c r="D463" s="19" t="s">
        <v>121</v>
      </c>
      <c r="E463">
        <v>43.5</v>
      </c>
      <c r="F463" s="19">
        <v>18</v>
      </c>
      <c r="G463">
        <v>64.5</v>
      </c>
    </row>
    <row r="464" spans="1:7" x14ac:dyDescent="0.25">
      <c r="A464" s="19" t="s">
        <v>17</v>
      </c>
      <c r="B464" s="19">
        <v>2</v>
      </c>
      <c r="C464" s="19">
        <v>49</v>
      </c>
      <c r="D464" s="19" t="s">
        <v>121</v>
      </c>
      <c r="E464">
        <v>44</v>
      </c>
      <c r="F464" s="19">
        <v>18</v>
      </c>
      <c r="G464">
        <v>64</v>
      </c>
    </row>
    <row r="465" spans="1:7" x14ac:dyDescent="0.25">
      <c r="A465" s="19" t="s">
        <v>17</v>
      </c>
      <c r="B465" s="19">
        <v>2.5</v>
      </c>
      <c r="C465" s="19">
        <v>49</v>
      </c>
      <c r="D465" s="19" t="s">
        <v>121</v>
      </c>
      <c r="E465">
        <v>44.5</v>
      </c>
      <c r="F465" s="19">
        <v>18</v>
      </c>
      <c r="G465">
        <v>63.5</v>
      </c>
    </row>
    <row r="466" spans="1:7" x14ac:dyDescent="0.25">
      <c r="A466" s="19" t="s">
        <v>17</v>
      </c>
      <c r="B466" s="19">
        <v>3</v>
      </c>
      <c r="C466" s="19">
        <v>49</v>
      </c>
      <c r="D466" s="19" t="s">
        <v>121</v>
      </c>
      <c r="E466">
        <v>45</v>
      </c>
      <c r="F466" s="19">
        <v>18</v>
      </c>
      <c r="G466">
        <v>63</v>
      </c>
    </row>
    <row r="467" spans="1:7" x14ac:dyDescent="0.25">
      <c r="A467" s="19" t="s">
        <v>17</v>
      </c>
      <c r="B467" s="19">
        <v>3.5</v>
      </c>
      <c r="C467" s="19">
        <v>49</v>
      </c>
      <c r="D467" s="19" t="s">
        <v>121</v>
      </c>
      <c r="E467">
        <v>45.5</v>
      </c>
      <c r="F467" s="19">
        <v>18</v>
      </c>
      <c r="G467">
        <v>62.5</v>
      </c>
    </row>
    <row r="468" spans="1:7" x14ac:dyDescent="0.25">
      <c r="A468" s="19" t="s">
        <v>17</v>
      </c>
      <c r="B468" s="19">
        <v>4</v>
      </c>
      <c r="C468" s="19">
        <v>49</v>
      </c>
      <c r="D468" s="19" t="s">
        <v>121</v>
      </c>
      <c r="E468">
        <v>46</v>
      </c>
      <c r="F468" s="19">
        <v>18</v>
      </c>
      <c r="G468">
        <v>62</v>
      </c>
    </row>
    <row r="469" spans="1:7" x14ac:dyDescent="0.25">
      <c r="A469" s="19" t="s">
        <v>17</v>
      </c>
      <c r="B469" s="19">
        <v>4.5</v>
      </c>
      <c r="C469" s="19">
        <v>49</v>
      </c>
      <c r="D469" s="19" t="s">
        <v>121</v>
      </c>
      <c r="E469">
        <v>46.5</v>
      </c>
      <c r="F469" s="19">
        <v>18</v>
      </c>
      <c r="G469">
        <v>61.5</v>
      </c>
    </row>
    <row r="470" spans="1:7" x14ac:dyDescent="0.25">
      <c r="A470" s="19" t="s">
        <v>17</v>
      </c>
      <c r="B470" s="19">
        <v>5</v>
      </c>
      <c r="C470" s="19">
        <v>49</v>
      </c>
      <c r="D470" s="19" t="s">
        <v>121</v>
      </c>
      <c r="E470">
        <v>47</v>
      </c>
      <c r="F470" s="19">
        <v>18</v>
      </c>
      <c r="G470">
        <v>61</v>
      </c>
    </row>
    <row r="471" spans="1:7" x14ac:dyDescent="0.25">
      <c r="A471" s="19" t="s">
        <v>17</v>
      </c>
      <c r="B471" s="19">
        <v>5.5</v>
      </c>
      <c r="C471" s="19">
        <v>49</v>
      </c>
      <c r="D471" s="19" t="s">
        <v>121</v>
      </c>
      <c r="E471">
        <v>47.5</v>
      </c>
      <c r="F471" s="19">
        <v>18</v>
      </c>
      <c r="G471">
        <v>60.5</v>
      </c>
    </row>
    <row r="472" spans="1:7" x14ac:dyDescent="0.25">
      <c r="A472" s="19" t="s">
        <v>17</v>
      </c>
      <c r="B472" s="19">
        <v>6</v>
      </c>
      <c r="C472" s="19">
        <v>49</v>
      </c>
      <c r="D472" s="19" t="s">
        <v>121</v>
      </c>
      <c r="E472">
        <v>48</v>
      </c>
      <c r="F472" s="19">
        <v>18</v>
      </c>
      <c r="G472">
        <v>60</v>
      </c>
    </row>
    <row r="473" spans="1:7" x14ac:dyDescent="0.25">
      <c r="A473" s="19" t="s">
        <v>17</v>
      </c>
      <c r="B473" s="19">
        <v>0.5</v>
      </c>
      <c r="C473" s="19">
        <v>52</v>
      </c>
      <c r="D473" s="19" t="s">
        <v>121</v>
      </c>
      <c r="E473">
        <v>48.5</v>
      </c>
      <c r="F473" s="19">
        <v>18</v>
      </c>
      <c r="G473">
        <v>59.5</v>
      </c>
    </row>
    <row r="474" spans="1:7" x14ac:dyDescent="0.25">
      <c r="A474" s="19" t="s">
        <v>17</v>
      </c>
      <c r="B474" s="19">
        <v>1</v>
      </c>
      <c r="C474" s="19">
        <v>52</v>
      </c>
      <c r="D474" s="19" t="s">
        <v>121</v>
      </c>
      <c r="E474">
        <v>49</v>
      </c>
      <c r="F474" s="19">
        <v>18</v>
      </c>
      <c r="G474">
        <v>59</v>
      </c>
    </row>
    <row r="475" spans="1:7" x14ac:dyDescent="0.25">
      <c r="A475" s="19" t="s">
        <v>17</v>
      </c>
      <c r="B475" s="19">
        <v>1.5</v>
      </c>
      <c r="C475" s="19">
        <v>52</v>
      </c>
      <c r="D475" s="19" t="s">
        <v>121</v>
      </c>
      <c r="E475">
        <v>49.5</v>
      </c>
      <c r="F475" s="19">
        <v>18</v>
      </c>
      <c r="G475">
        <v>58.5</v>
      </c>
    </row>
    <row r="476" spans="1:7" x14ac:dyDescent="0.25">
      <c r="A476" s="19" t="s">
        <v>17</v>
      </c>
      <c r="B476" s="19">
        <v>2</v>
      </c>
      <c r="C476" s="19">
        <v>52</v>
      </c>
      <c r="D476" s="19" t="s">
        <v>121</v>
      </c>
      <c r="E476">
        <v>50</v>
      </c>
      <c r="F476" s="19">
        <v>18</v>
      </c>
      <c r="G476">
        <v>58</v>
      </c>
    </row>
    <row r="477" spans="1:7" ht="13.9" customHeight="1" x14ac:dyDescent="0.25">
      <c r="A477" s="19" t="s">
        <v>17</v>
      </c>
      <c r="B477" s="19">
        <v>2.5</v>
      </c>
      <c r="C477" s="19">
        <v>52</v>
      </c>
      <c r="D477" s="19" t="s">
        <v>121</v>
      </c>
      <c r="E477">
        <v>50.5</v>
      </c>
      <c r="F477" s="19">
        <v>18</v>
      </c>
      <c r="G477">
        <v>57.5</v>
      </c>
    </row>
    <row r="478" spans="1:7" ht="13.9" customHeight="1" x14ac:dyDescent="0.25">
      <c r="A478" s="19" t="s">
        <v>17</v>
      </c>
      <c r="B478" s="19">
        <v>3</v>
      </c>
      <c r="C478" s="19">
        <v>52</v>
      </c>
      <c r="D478" s="19" t="s">
        <v>121</v>
      </c>
      <c r="E478">
        <v>51</v>
      </c>
      <c r="F478" s="19">
        <v>18</v>
      </c>
      <c r="G478">
        <v>57</v>
      </c>
    </row>
    <row r="479" spans="1:7" x14ac:dyDescent="0.25">
      <c r="A479" s="19" t="s">
        <v>17</v>
      </c>
      <c r="B479" s="19">
        <v>3.5</v>
      </c>
      <c r="C479" s="19">
        <v>52</v>
      </c>
      <c r="D479" s="19" t="s">
        <v>121</v>
      </c>
      <c r="E479">
        <v>51.5</v>
      </c>
      <c r="F479" s="19">
        <v>18</v>
      </c>
      <c r="G479">
        <v>56.5</v>
      </c>
    </row>
    <row r="480" spans="1:7" x14ac:dyDescent="0.25">
      <c r="A480" s="19" t="s">
        <v>17</v>
      </c>
      <c r="B480" s="19">
        <v>4</v>
      </c>
      <c r="C480" s="19">
        <v>52</v>
      </c>
      <c r="D480" s="19" t="s">
        <v>121</v>
      </c>
      <c r="E480">
        <v>52</v>
      </c>
      <c r="F480" s="19">
        <v>18</v>
      </c>
      <c r="G480">
        <v>56</v>
      </c>
    </row>
    <row r="481" spans="1:7" x14ac:dyDescent="0.25">
      <c r="A481" s="19" t="s">
        <v>17</v>
      </c>
      <c r="B481" s="19">
        <v>4.5</v>
      </c>
      <c r="C481" s="19">
        <v>52</v>
      </c>
      <c r="D481" s="19" t="s">
        <v>121</v>
      </c>
      <c r="E481">
        <v>52.5</v>
      </c>
      <c r="F481" s="19">
        <v>18</v>
      </c>
      <c r="G481">
        <v>55.5</v>
      </c>
    </row>
    <row r="482" spans="1:7" x14ac:dyDescent="0.25">
      <c r="A482" s="19" t="s">
        <v>17</v>
      </c>
      <c r="B482" s="19">
        <v>5</v>
      </c>
      <c r="C482" s="19">
        <v>52</v>
      </c>
      <c r="D482" s="19" t="s">
        <v>121</v>
      </c>
      <c r="E482">
        <v>53</v>
      </c>
      <c r="F482" s="19">
        <v>18</v>
      </c>
      <c r="G482">
        <v>55</v>
      </c>
    </row>
    <row r="483" spans="1:7" x14ac:dyDescent="0.25">
      <c r="A483" s="19" t="s">
        <v>17</v>
      </c>
      <c r="B483" s="19">
        <v>5.5</v>
      </c>
      <c r="C483" s="19">
        <v>52</v>
      </c>
      <c r="D483" s="19" t="s">
        <v>121</v>
      </c>
      <c r="E483">
        <v>53.5</v>
      </c>
      <c r="F483" s="19">
        <v>18</v>
      </c>
      <c r="G483">
        <v>54.5</v>
      </c>
    </row>
    <row r="484" spans="1:7" x14ac:dyDescent="0.25">
      <c r="A484" s="19" t="s">
        <v>17</v>
      </c>
      <c r="B484" s="19">
        <v>6</v>
      </c>
      <c r="C484" s="19">
        <v>52</v>
      </c>
      <c r="D484" s="19" t="s">
        <v>121</v>
      </c>
      <c r="E484">
        <v>54</v>
      </c>
      <c r="F484" s="19">
        <v>18</v>
      </c>
      <c r="G484">
        <v>54</v>
      </c>
    </row>
    <row r="485" spans="1:7" x14ac:dyDescent="0.25">
      <c r="A485" s="19" t="s">
        <v>17</v>
      </c>
      <c r="B485" s="19">
        <v>0.5</v>
      </c>
      <c r="C485" s="19">
        <v>55</v>
      </c>
      <c r="D485" s="19" t="s">
        <v>121</v>
      </c>
      <c r="E485">
        <v>54.5</v>
      </c>
      <c r="F485" s="19">
        <v>18</v>
      </c>
      <c r="G485">
        <v>53.5</v>
      </c>
    </row>
    <row r="486" spans="1:7" x14ac:dyDescent="0.25">
      <c r="A486" s="19" t="s">
        <v>17</v>
      </c>
      <c r="B486" s="19">
        <v>1</v>
      </c>
      <c r="C486" s="19">
        <v>55</v>
      </c>
      <c r="D486" s="19" t="s">
        <v>121</v>
      </c>
      <c r="E486">
        <v>55</v>
      </c>
      <c r="F486" s="19">
        <v>18</v>
      </c>
      <c r="G486">
        <v>53</v>
      </c>
    </row>
    <row r="487" spans="1:7" x14ac:dyDescent="0.25">
      <c r="A487" s="19" t="s">
        <v>17</v>
      </c>
      <c r="B487" s="19">
        <v>1.5</v>
      </c>
      <c r="C487" s="19">
        <v>55</v>
      </c>
      <c r="D487" s="19" t="s">
        <v>121</v>
      </c>
      <c r="E487">
        <v>55.5</v>
      </c>
      <c r="F487" s="19">
        <v>18</v>
      </c>
      <c r="G487">
        <v>52.5</v>
      </c>
    </row>
    <row r="488" spans="1:7" x14ac:dyDescent="0.25">
      <c r="A488" s="19" t="s">
        <v>17</v>
      </c>
      <c r="B488" s="19">
        <v>2</v>
      </c>
      <c r="C488" s="19">
        <v>55</v>
      </c>
      <c r="D488" s="19" t="s">
        <v>121</v>
      </c>
      <c r="E488">
        <v>56</v>
      </c>
      <c r="F488" s="19">
        <v>18</v>
      </c>
      <c r="G488">
        <v>52</v>
      </c>
    </row>
    <row r="489" spans="1:7" x14ac:dyDescent="0.25">
      <c r="A489" s="19" t="s">
        <v>17</v>
      </c>
      <c r="B489" s="19">
        <v>2.5</v>
      </c>
      <c r="C489" s="19">
        <v>55</v>
      </c>
      <c r="D489" s="19" t="s">
        <v>121</v>
      </c>
      <c r="E489">
        <v>56.5</v>
      </c>
      <c r="F489" s="19">
        <v>18</v>
      </c>
      <c r="G489">
        <v>51.5</v>
      </c>
    </row>
    <row r="490" spans="1:7" x14ac:dyDescent="0.25">
      <c r="A490" s="19" t="s">
        <v>17</v>
      </c>
      <c r="B490" s="19">
        <v>3</v>
      </c>
      <c r="C490" s="19">
        <v>55</v>
      </c>
      <c r="D490" s="19" t="s">
        <v>121</v>
      </c>
      <c r="E490">
        <v>57</v>
      </c>
      <c r="F490" s="19">
        <v>18</v>
      </c>
      <c r="G490">
        <v>51</v>
      </c>
    </row>
    <row r="491" spans="1:7" x14ac:dyDescent="0.25">
      <c r="A491" s="19" t="s">
        <v>17</v>
      </c>
      <c r="B491" s="19">
        <v>3.5</v>
      </c>
      <c r="C491" s="19">
        <v>55</v>
      </c>
      <c r="D491" s="19" t="s">
        <v>121</v>
      </c>
      <c r="E491">
        <v>57.5</v>
      </c>
      <c r="F491" s="19">
        <v>18</v>
      </c>
      <c r="G491">
        <v>50.5</v>
      </c>
    </row>
    <row r="492" spans="1:7" x14ac:dyDescent="0.25">
      <c r="A492" s="19" t="s">
        <v>17</v>
      </c>
      <c r="B492" s="19">
        <v>4</v>
      </c>
      <c r="C492" s="19">
        <v>55</v>
      </c>
      <c r="D492" s="19" t="s">
        <v>121</v>
      </c>
      <c r="E492">
        <v>58</v>
      </c>
      <c r="F492" s="19">
        <v>18</v>
      </c>
      <c r="G492">
        <v>50</v>
      </c>
    </row>
    <row r="493" spans="1:7" x14ac:dyDescent="0.25">
      <c r="A493" s="19" t="s">
        <v>17</v>
      </c>
      <c r="B493" s="19">
        <v>4.5</v>
      </c>
      <c r="C493" s="19">
        <v>55</v>
      </c>
      <c r="D493" s="19" t="s">
        <v>121</v>
      </c>
      <c r="E493">
        <v>58.5</v>
      </c>
      <c r="F493" s="19">
        <v>18</v>
      </c>
      <c r="G493">
        <v>49.5</v>
      </c>
    </row>
    <row r="494" spans="1:7" x14ac:dyDescent="0.25">
      <c r="A494" s="19" t="s">
        <v>17</v>
      </c>
      <c r="B494" s="19">
        <v>5</v>
      </c>
      <c r="C494" s="19">
        <v>55</v>
      </c>
      <c r="D494" s="19" t="s">
        <v>121</v>
      </c>
      <c r="E494">
        <v>59</v>
      </c>
      <c r="F494" s="19">
        <v>18</v>
      </c>
      <c r="G494">
        <v>49</v>
      </c>
    </row>
    <row r="495" spans="1:7" x14ac:dyDescent="0.25">
      <c r="A495" s="19" t="s">
        <v>17</v>
      </c>
      <c r="B495" s="19">
        <v>5.5</v>
      </c>
      <c r="C495" s="19">
        <v>55</v>
      </c>
      <c r="D495" s="19" t="s">
        <v>121</v>
      </c>
      <c r="E495">
        <v>59.5</v>
      </c>
      <c r="F495" s="19">
        <v>18</v>
      </c>
      <c r="G495">
        <v>48.5</v>
      </c>
    </row>
    <row r="496" spans="1:7" x14ac:dyDescent="0.25">
      <c r="A496" s="19" t="s">
        <v>17</v>
      </c>
      <c r="B496" s="19">
        <v>6</v>
      </c>
      <c r="C496" s="19">
        <v>55</v>
      </c>
      <c r="D496" s="19" t="s">
        <v>121</v>
      </c>
      <c r="E496">
        <v>60</v>
      </c>
      <c r="F496" s="19">
        <v>18</v>
      </c>
      <c r="G496">
        <v>48</v>
      </c>
    </row>
    <row r="497" spans="1:7" x14ac:dyDescent="0.25">
      <c r="A497" s="19" t="s">
        <v>17</v>
      </c>
      <c r="B497" s="19">
        <v>0.5</v>
      </c>
      <c r="C497" s="19">
        <v>55</v>
      </c>
      <c r="D497" s="19" t="s">
        <v>8</v>
      </c>
      <c r="E497">
        <v>60.5</v>
      </c>
      <c r="F497" s="19">
        <v>16</v>
      </c>
      <c r="G497">
        <v>47.5</v>
      </c>
    </row>
    <row r="498" spans="1:7" x14ac:dyDescent="0.25">
      <c r="A498" s="19" t="s">
        <v>17</v>
      </c>
      <c r="B498" s="19">
        <v>1</v>
      </c>
      <c r="C498" s="19">
        <v>55</v>
      </c>
      <c r="D498" s="19" t="s">
        <v>8</v>
      </c>
      <c r="E498">
        <v>61</v>
      </c>
      <c r="F498" s="19">
        <v>16</v>
      </c>
      <c r="G498">
        <v>47</v>
      </c>
    </row>
    <row r="499" spans="1:7" x14ac:dyDescent="0.25">
      <c r="A499" s="19" t="s">
        <v>17</v>
      </c>
      <c r="B499" s="19">
        <v>1.5</v>
      </c>
      <c r="C499" s="19">
        <v>55</v>
      </c>
      <c r="D499" s="19" t="s">
        <v>8</v>
      </c>
      <c r="E499">
        <v>61.5</v>
      </c>
      <c r="F499" s="19">
        <v>16</v>
      </c>
      <c r="G499">
        <v>46.5</v>
      </c>
    </row>
    <row r="500" spans="1:7" x14ac:dyDescent="0.25">
      <c r="A500" s="19" t="s">
        <v>17</v>
      </c>
      <c r="B500" s="19">
        <v>2</v>
      </c>
      <c r="C500" s="19">
        <v>55</v>
      </c>
      <c r="D500" s="19" t="s">
        <v>8</v>
      </c>
      <c r="E500">
        <v>62</v>
      </c>
      <c r="F500" s="19">
        <v>16</v>
      </c>
      <c r="G500">
        <v>46</v>
      </c>
    </row>
    <row r="501" spans="1:7" x14ac:dyDescent="0.25">
      <c r="A501" s="19" t="s">
        <v>17</v>
      </c>
      <c r="B501" s="19">
        <v>2.5</v>
      </c>
      <c r="C501" s="19">
        <v>55</v>
      </c>
      <c r="D501" s="19" t="s">
        <v>8</v>
      </c>
      <c r="E501">
        <v>62.5</v>
      </c>
      <c r="F501" s="19">
        <v>16</v>
      </c>
      <c r="G501">
        <v>45.5</v>
      </c>
    </row>
    <row r="502" spans="1:7" x14ac:dyDescent="0.25">
      <c r="A502" s="19" t="s">
        <v>17</v>
      </c>
      <c r="B502" s="19">
        <v>3</v>
      </c>
      <c r="C502" s="19">
        <v>55</v>
      </c>
      <c r="D502" s="19" t="s">
        <v>8</v>
      </c>
      <c r="E502">
        <v>63</v>
      </c>
      <c r="F502" s="19">
        <v>16</v>
      </c>
      <c r="G502">
        <v>45</v>
      </c>
    </row>
    <row r="503" spans="1:7" x14ac:dyDescent="0.25">
      <c r="A503" s="19" t="s">
        <v>17</v>
      </c>
      <c r="B503" s="19">
        <v>3.5</v>
      </c>
      <c r="C503" s="19">
        <v>55</v>
      </c>
      <c r="D503" s="19" t="s">
        <v>8</v>
      </c>
      <c r="E503">
        <v>63.5</v>
      </c>
      <c r="F503" s="19">
        <v>16</v>
      </c>
      <c r="G503">
        <v>44.5</v>
      </c>
    </row>
    <row r="504" spans="1:7" x14ac:dyDescent="0.25">
      <c r="A504" s="19" t="s">
        <v>17</v>
      </c>
      <c r="B504" s="19">
        <v>4</v>
      </c>
      <c r="C504" s="19">
        <v>55</v>
      </c>
      <c r="D504" s="19" t="s">
        <v>8</v>
      </c>
      <c r="E504">
        <v>64</v>
      </c>
      <c r="F504" s="19">
        <v>16</v>
      </c>
      <c r="G504">
        <v>44</v>
      </c>
    </row>
    <row r="505" spans="1:7" x14ac:dyDescent="0.25">
      <c r="A505" s="19" t="s">
        <v>17</v>
      </c>
      <c r="B505" s="19">
        <v>4.5</v>
      </c>
      <c r="C505" s="19">
        <v>55</v>
      </c>
      <c r="D505" s="19" t="s">
        <v>8</v>
      </c>
      <c r="E505">
        <v>64.5</v>
      </c>
      <c r="F505" s="19">
        <v>16</v>
      </c>
      <c r="G505">
        <v>43.5</v>
      </c>
    </row>
    <row r="506" spans="1:7" x14ac:dyDescent="0.25">
      <c r="A506" s="19" t="s">
        <v>17</v>
      </c>
      <c r="B506" s="19">
        <v>5</v>
      </c>
      <c r="C506" s="19">
        <v>55</v>
      </c>
      <c r="D506" s="19" t="s">
        <v>8</v>
      </c>
      <c r="E506">
        <v>65</v>
      </c>
      <c r="F506" s="19">
        <v>16</v>
      </c>
      <c r="G506">
        <v>43</v>
      </c>
    </row>
    <row r="507" spans="1:7" x14ac:dyDescent="0.25">
      <c r="A507" s="19" t="s">
        <v>17</v>
      </c>
      <c r="B507" s="19">
        <v>5.5</v>
      </c>
      <c r="C507" s="19">
        <v>55</v>
      </c>
      <c r="D507" s="19" t="s">
        <v>8</v>
      </c>
      <c r="E507">
        <v>65.5</v>
      </c>
      <c r="F507" s="19">
        <v>16</v>
      </c>
      <c r="G507">
        <v>42.5</v>
      </c>
    </row>
    <row r="508" spans="1:7" x14ac:dyDescent="0.25">
      <c r="A508" s="19" t="s">
        <v>17</v>
      </c>
      <c r="B508" s="19">
        <v>6</v>
      </c>
      <c r="C508" s="19">
        <v>55</v>
      </c>
      <c r="D508" s="19" t="s">
        <v>8</v>
      </c>
      <c r="E508">
        <v>66</v>
      </c>
      <c r="F508" s="19">
        <v>16</v>
      </c>
      <c r="G508">
        <v>42</v>
      </c>
    </row>
    <row r="509" spans="1:7" x14ac:dyDescent="0.25">
      <c r="A509" s="19" t="s">
        <v>17</v>
      </c>
      <c r="B509" s="19">
        <v>0.5</v>
      </c>
      <c r="C509" s="19">
        <v>55</v>
      </c>
      <c r="D509" s="19" t="s">
        <v>9</v>
      </c>
      <c r="E509">
        <v>66.5</v>
      </c>
      <c r="F509" s="19">
        <v>14</v>
      </c>
      <c r="G509">
        <v>41.5</v>
      </c>
    </row>
    <row r="510" spans="1:7" x14ac:dyDescent="0.25">
      <c r="A510" s="19" t="s">
        <v>17</v>
      </c>
      <c r="B510" s="19">
        <v>1</v>
      </c>
      <c r="C510" s="19">
        <v>55</v>
      </c>
      <c r="D510" s="19" t="s">
        <v>9</v>
      </c>
      <c r="E510">
        <v>67</v>
      </c>
      <c r="F510" s="19">
        <v>14</v>
      </c>
      <c r="G510">
        <v>41</v>
      </c>
    </row>
    <row r="511" spans="1:7" x14ac:dyDescent="0.25">
      <c r="A511" s="19" t="s">
        <v>17</v>
      </c>
      <c r="B511" s="19">
        <v>1.5</v>
      </c>
      <c r="C511" s="19">
        <v>55</v>
      </c>
      <c r="D511" s="19" t="s">
        <v>9</v>
      </c>
      <c r="E511">
        <v>67.5</v>
      </c>
      <c r="F511" s="19">
        <v>14</v>
      </c>
      <c r="G511">
        <v>40.5</v>
      </c>
    </row>
    <row r="512" spans="1:7" x14ac:dyDescent="0.25">
      <c r="A512" s="19" t="s">
        <v>17</v>
      </c>
      <c r="B512" s="19">
        <v>2</v>
      </c>
      <c r="C512" s="19">
        <v>55</v>
      </c>
      <c r="D512" s="19" t="s">
        <v>9</v>
      </c>
      <c r="E512">
        <v>68</v>
      </c>
      <c r="F512" s="19">
        <v>14</v>
      </c>
      <c r="G512">
        <v>40</v>
      </c>
    </row>
    <row r="513" spans="1:7" x14ac:dyDescent="0.25">
      <c r="A513" s="19" t="s">
        <v>17</v>
      </c>
      <c r="B513" s="19">
        <v>2.5</v>
      </c>
      <c r="C513" s="19">
        <v>55</v>
      </c>
      <c r="D513" s="19" t="s">
        <v>9</v>
      </c>
      <c r="E513">
        <v>68.5</v>
      </c>
      <c r="F513" s="19">
        <v>14</v>
      </c>
      <c r="G513">
        <v>39.5</v>
      </c>
    </row>
    <row r="514" spans="1:7" x14ac:dyDescent="0.25">
      <c r="A514" s="19" t="s">
        <v>17</v>
      </c>
      <c r="B514" s="19">
        <v>3</v>
      </c>
      <c r="C514" s="19">
        <v>55</v>
      </c>
      <c r="D514" s="19" t="s">
        <v>9</v>
      </c>
      <c r="E514">
        <v>69</v>
      </c>
      <c r="F514" s="19">
        <v>14</v>
      </c>
      <c r="G514">
        <v>39</v>
      </c>
    </row>
    <row r="515" spans="1:7" x14ac:dyDescent="0.25">
      <c r="A515" s="19" t="s">
        <v>17</v>
      </c>
      <c r="B515" s="19">
        <v>3.5</v>
      </c>
      <c r="C515" s="19">
        <v>55</v>
      </c>
      <c r="D515" s="19" t="s">
        <v>9</v>
      </c>
      <c r="E515">
        <v>69.5</v>
      </c>
      <c r="F515" s="19">
        <v>14</v>
      </c>
      <c r="G515">
        <v>38.5</v>
      </c>
    </row>
    <row r="516" spans="1:7" x14ac:dyDescent="0.25">
      <c r="A516" s="19" t="s">
        <v>17</v>
      </c>
      <c r="B516" s="19">
        <v>4</v>
      </c>
      <c r="C516" s="19">
        <v>55</v>
      </c>
      <c r="D516" s="19" t="s">
        <v>9</v>
      </c>
      <c r="E516">
        <v>70</v>
      </c>
      <c r="F516" s="19">
        <v>14</v>
      </c>
      <c r="G516">
        <v>38</v>
      </c>
    </row>
    <row r="517" spans="1:7" x14ac:dyDescent="0.25">
      <c r="A517" s="19" t="s">
        <v>17</v>
      </c>
      <c r="B517" s="19">
        <v>4.5</v>
      </c>
      <c r="C517" s="19">
        <v>55</v>
      </c>
      <c r="D517" s="19" t="s">
        <v>9</v>
      </c>
      <c r="E517">
        <v>70.5</v>
      </c>
      <c r="F517" s="19">
        <v>14</v>
      </c>
      <c r="G517">
        <v>37.5</v>
      </c>
    </row>
    <row r="518" spans="1:7" x14ac:dyDescent="0.25">
      <c r="A518" s="19" t="s">
        <v>17</v>
      </c>
      <c r="B518" s="19">
        <v>5</v>
      </c>
      <c r="C518" s="19">
        <v>55</v>
      </c>
      <c r="D518" s="19" t="s">
        <v>9</v>
      </c>
      <c r="E518">
        <v>71</v>
      </c>
      <c r="F518" s="19">
        <v>14</v>
      </c>
      <c r="G518">
        <v>37</v>
      </c>
    </row>
    <row r="519" spans="1:7" x14ac:dyDescent="0.25">
      <c r="A519" s="19" t="s">
        <v>17</v>
      </c>
      <c r="B519" s="19">
        <v>5.5</v>
      </c>
      <c r="C519" s="19">
        <v>55</v>
      </c>
      <c r="D519" s="19" t="s">
        <v>9</v>
      </c>
      <c r="E519">
        <v>71.5</v>
      </c>
      <c r="F519" s="19">
        <v>14</v>
      </c>
      <c r="G519">
        <v>36.5</v>
      </c>
    </row>
    <row r="520" spans="1:7" x14ac:dyDescent="0.25">
      <c r="A520" s="19" t="s">
        <v>17</v>
      </c>
      <c r="B520" s="19">
        <v>6</v>
      </c>
      <c r="C520" s="19">
        <v>55</v>
      </c>
      <c r="D520" s="19" t="s">
        <v>9</v>
      </c>
      <c r="E520">
        <v>72</v>
      </c>
      <c r="F520" s="19">
        <v>14</v>
      </c>
      <c r="G520">
        <v>36</v>
      </c>
    </row>
    <row r="521" spans="1:7" x14ac:dyDescent="0.25">
      <c r="A521" s="19" t="s">
        <v>17</v>
      </c>
      <c r="B521" s="19">
        <v>0.5</v>
      </c>
      <c r="C521" s="19">
        <v>55</v>
      </c>
      <c r="D521" s="19" t="s">
        <v>10</v>
      </c>
      <c r="E521">
        <v>72.5</v>
      </c>
      <c r="F521" s="19">
        <v>13</v>
      </c>
      <c r="G521">
        <v>35.5</v>
      </c>
    </row>
    <row r="522" spans="1:7" x14ac:dyDescent="0.25">
      <c r="A522" s="19" t="s">
        <v>17</v>
      </c>
      <c r="B522" s="19">
        <v>1</v>
      </c>
      <c r="C522" s="19">
        <v>55</v>
      </c>
      <c r="D522" s="19" t="s">
        <v>10</v>
      </c>
      <c r="E522">
        <v>73</v>
      </c>
      <c r="F522" s="19">
        <v>13</v>
      </c>
      <c r="G522">
        <v>35</v>
      </c>
    </row>
    <row r="523" spans="1:7" x14ac:dyDescent="0.25">
      <c r="A523" s="19" t="s">
        <v>17</v>
      </c>
      <c r="B523" s="19">
        <v>1.5</v>
      </c>
      <c r="C523" s="19">
        <v>55</v>
      </c>
      <c r="D523" s="19" t="s">
        <v>10</v>
      </c>
      <c r="E523">
        <v>73.5</v>
      </c>
      <c r="F523" s="19">
        <v>13</v>
      </c>
      <c r="G523">
        <v>34.5</v>
      </c>
    </row>
    <row r="524" spans="1:7" x14ac:dyDescent="0.25">
      <c r="A524" s="19" t="s">
        <v>17</v>
      </c>
      <c r="B524" s="19">
        <v>2</v>
      </c>
      <c r="C524" s="19">
        <v>55</v>
      </c>
      <c r="D524" s="19" t="s">
        <v>10</v>
      </c>
      <c r="E524">
        <v>74</v>
      </c>
      <c r="F524" s="19">
        <v>13</v>
      </c>
      <c r="G524">
        <v>34</v>
      </c>
    </row>
    <row r="525" spans="1:7" x14ac:dyDescent="0.25">
      <c r="A525" s="19" t="s">
        <v>17</v>
      </c>
      <c r="B525" s="19">
        <v>2.5</v>
      </c>
      <c r="C525" s="19">
        <v>55</v>
      </c>
      <c r="D525" s="19" t="s">
        <v>10</v>
      </c>
      <c r="E525">
        <v>74.5</v>
      </c>
      <c r="F525" s="19">
        <v>13</v>
      </c>
      <c r="G525">
        <v>33.5</v>
      </c>
    </row>
    <row r="526" spans="1:7" x14ac:dyDescent="0.25">
      <c r="A526" s="19" t="s">
        <v>17</v>
      </c>
      <c r="B526" s="19">
        <v>3</v>
      </c>
      <c r="C526" s="19">
        <v>55</v>
      </c>
      <c r="D526" s="19" t="s">
        <v>10</v>
      </c>
      <c r="E526">
        <v>75</v>
      </c>
      <c r="F526" s="19">
        <v>13</v>
      </c>
      <c r="G526">
        <v>33</v>
      </c>
    </row>
    <row r="527" spans="1:7" x14ac:dyDescent="0.25">
      <c r="A527" s="19" t="s">
        <v>17</v>
      </c>
      <c r="B527" s="19">
        <v>3.5</v>
      </c>
      <c r="C527" s="19">
        <v>55</v>
      </c>
      <c r="D527" s="19" t="s">
        <v>10</v>
      </c>
      <c r="E527">
        <v>75.5</v>
      </c>
      <c r="F527" s="19">
        <v>13</v>
      </c>
      <c r="G527">
        <v>32.5</v>
      </c>
    </row>
    <row r="528" spans="1:7" x14ac:dyDescent="0.25">
      <c r="A528" s="19" t="s">
        <v>17</v>
      </c>
      <c r="B528" s="19">
        <v>4</v>
      </c>
      <c r="C528" s="19">
        <v>55</v>
      </c>
      <c r="D528" s="19" t="s">
        <v>10</v>
      </c>
      <c r="E528">
        <v>76</v>
      </c>
      <c r="F528" s="19">
        <v>13</v>
      </c>
      <c r="G528">
        <v>32</v>
      </c>
    </row>
    <row r="529" spans="1:7" x14ac:dyDescent="0.25">
      <c r="A529" s="19" t="s">
        <v>17</v>
      </c>
      <c r="B529" s="19">
        <v>4.5</v>
      </c>
      <c r="C529" s="19">
        <v>55</v>
      </c>
      <c r="D529" s="19" t="s">
        <v>10</v>
      </c>
      <c r="E529">
        <v>76.5</v>
      </c>
      <c r="F529" s="19">
        <v>13</v>
      </c>
      <c r="G529">
        <v>31.5</v>
      </c>
    </row>
    <row r="530" spans="1:7" x14ac:dyDescent="0.25">
      <c r="A530" s="19" t="s">
        <v>17</v>
      </c>
      <c r="B530" s="19">
        <v>5</v>
      </c>
      <c r="C530" s="19">
        <v>55</v>
      </c>
      <c r="D530" s="19" t="s">
        <v>10</v>
      </c>
      <c r="E530">
        <v>77</v>
      </c>
      <c r="F530" s="19">
        <v>13</v>
      </c>
      <c r="G530">
        <v>31</v>
      </c>
    </row>
    <row r="531" spans="1:7" ht="15" customHeight="1" x14ac:dyDescent="0.25">
      <c r="A531" s="19" t="s">
        <v>17</v>
      </c>
      <c r="B531" s="19">
        <v>5.5</v>
      </c>
      <c r="C531" s="19">
        <v>55</v>
      </c>
      <c r="D531" s="19" t="s">
        <v>10</v>
      </c>
      <c r="E531">
        <v>77.5</v>
      </c>
      <c r="F531" s="19">
        <v>13</v>
      </c>
      <c r="G531">
        <v>30.5</v>
      </c>
    </row>
    <row r="532" spans="1:7" ht="15" customHeight="1" x14ac:dyDescent="0.25">
      <c r="A532" s="19" t="s">
        <v>17</v>
      </c>
      <c r="B532" s="19">
        <v>6</v>
      </c>
      <c r="C532" s="19">
        <v>55</v>
      </c>
      <c r="D532" s="19" t="s">
        <v>10</v>
      </c>
      <c r="E532">
        <v>78</v>
      </c>
      <c r="F532" s="19">
        <v>13</v>
      </c>
      <c r="G532">
        <v>30</v>
      </c>
    </row>
    <row r="533" spans="1:7" x14ac:dyDescent="0.25">
      <c r="A533" s="19" t="s">
        <v>17</v>
      </c>
      <c r="B533" s="19">
        <v>0.5</v>
      </c>
      <c r="C533" s="19">
        <v>55</v>
      </c>
      <c r="D533" s="19" t="s">
        <v>11</v>
      </c>
      <c r="E533">
        <v>78.5</v>
      </c>
      <c r="F533" s="19">
        <v>12</v>
      </c>
      <c r="G533">
        <v>29.5</v>
      </c>
    </row>
    <row r="534" spans="1:7" x14ac:dyDescent="0.25">
      <c r="A534" s="19" t="s">
        <v>17</v>
      </c>
      <c r="B534" s="19">
        <v>1</v>
      </c>
      <c r="C534" s="19">
        <v>55</v>
      </c>
      <c r="D534" s="19" t="s">
        <v>11</v>
      </c>
      <c r="E534">
        <v>79</v>
      </c>
      <c r="F534" s="19">
        <v>12</v>
      </c>
      <c r="G534">
        <v>29</v>
      </c>
    </row>
    <row r="535" spans="1:7" x14ac:dyDescent="0.25">
      <c r="A535" s="19" t="s">
        <v>17</v>
      </c>
      <c r="B535" s="19">
        <v>1.5</v>
      </c>
      <c r="C535" s="19">
        <v>55</v>
      </c>
      <c r="D535" s="19" t="s">
        <v>11</v>
      </c>
      <c r="E535">
        <v>79.5</v>
      </c>
      <c r="F535" s="19">
        <v>12</v>
      </c>
      <c r="G535">
        <v>28.5</v>
      </c>
    </row>
    <row r="536" spans="1:7" x14ac:dyDescent="0.25">
      <c r="A536" s="19" t="s">
        <v>17</v>
      </c>
      <c r="B536" s="19">
        <v>2</v>
      </c>
      <c r="C536" s="19">
        <v>55</v>
      </c>
      <c r="D536" s="19" t="s">
        <v>11</v>
      </c>
      <c r="E536">
        <v>80</v>
      </c>
      <c r="F536" s="19">
        <v>12</v>
      </c>
      <c r="G536">
        <v>28</v>
      </c>
    </row>
    <row r="537" spans="1:7" x14ac:dyDescent="0.25">
      <c r="A537" s="19" t="s">
        <v>17</v>
      </c>
      <c r="B537" s="19">
        <v>2.5</v>
      </c>
      <c r="C537" s="19">
        <v>55</v>
      </c>
      <c r="D537" s="19" t="s">
        <v>11</v>
      </c>
      <c r="E537">
        <v>80.5</v>
      </c>
      <c r="F537" s="19">
        <v>12</v>
      </c>
      <c r="G537">
        <v>27.5</v>
      </c>
    </row>
    <row r="538" spans="1:7" x14ac:dyDescent="0.25">
      <c r="A538" s="19" t="s">
        <v>17</v>
      </c>
      <c r="B538" s="19">
        <v>3</v>
      </c>
      <c r="C538" s="19">
        <v>55</v>
      </c>
      <c r="D538" s="19" t="s">
        <v>11</v>
      </c>
      <c r="E538">
        <v>81</v>
      </c>
      <c r="F538" s="19">
        <v>12</v>
      </c>
      <c r="G538">
        <v>27</v>
      </c>
    </row>
    <row r="539" spans="1:7" x14ac:dyDescent="0.25">
      <c r="A539" s="19" t="s">
        <v>17</v>
      </c>
      <c r="B539" s="19">
        <v>3.5</v>
      </c>
      <c r="C539" s="19">
        <v>55</v>
      </c>
      <c r="D539" s="19" t="s">
        <v>11</v>
      </c>
      <c r="E539">
        <v>81.5</v>
      </c>
      <c r="F539" s="19">
        <v>12</v>
      </c>
      <c r="G539">
        <v>26.5</v>
      </c>
    </row>
    <row r="540" spans="1:7" x14ac:dyDescent="0.25">
      <c r="A540" s="19" t="s">
        <v>17</v>
      </c>
      <c r="B540" s="19">
        <v>4</v>
      </c>
      <c r="C540" s="19">
        <v>55</v>
      </c>
      <c r="D540" s="19" t="s">
        <v>11</v>
      </c>
      <c r="E540">
        <v>82</v>
      </c>
      <c r="F540" s="19">
        <v>12</v>
      </c>
      <c r="G540">
        <v>26</v>
      </c>
    </row>
    <row r="541" spans="1:7" x14ac:dyDescent="0.25">
      <c r="A541" s="19" t="s">
        <v>17</v>
      </c>
      <c r="B541" s="19">
        <v>4.5</v>
      </c>
      <c r="C541" s="19">
        <v>55</v>
      </c>
      <c r="D541" s="19" t="s">
        <v>11</v>
      </c>
      <c r="E541">
        <v>82.5</v>
      </c>
      <c r="F541" s="19">
        <v>12</v>
      </c>
      <c r="G541">
        <v>25.5</v>
      </c>
    </row>
    <row r="542" spans="1:7" x14ac:dyDescent="0.25">
      <c r="A542" s="19" t="s">
        <v>17</v>
      </c>
      <c r="B542" s="19">
        <v>5</v>
      </c>
      <c r="C542" s="19">
        <v>55</v>
      </c>
      <c r="D542" s="19" t="s">
        <v>11</v>
      </c>
      <c r="E542">
        <v>83</v>
      </c>
      <c r="F542" s="19">
        <v>12</v>
      </c>
      <c r="G542">
        <v>25</v>
      </c>
    </row>
    <row r="543" spans="1:7" x14ac:dyDescent="0.25">
      <c r="A543" s="19" t="s">
        <v>17</v>
      </c>
      <c r="B543" s="19">
        <v>5.5</v>
      </c>
      <c r="C543" s="19">
        <v>55</v>
      </c>
      <c r="D543" s="19" t="s">
        <v>11</v>
      </c>
      <c r="E543">
        <v>83.5</v>
      </c>
      <c r="F543" s="19">
        <v>12</v>
      </c>
      <c r="G543">
        <v>24.5</v>
      </c>
    </row>
    <row r="544" spans="1:7" outlineLevel="1" x14ac:dyDescent="0.25">
      <c r="A544" s="19" t="s">
        <v>17</v>
      </c>
      <c r="B544" s="19">
        <v>6</v>
      </c>
      <c r="C544" s="19">
        <v>55</v>
      </c>
      <c r="D544" s="19" t="s">
        <v>11</v>
      </c>
      <c r="E544">
        <v>84</v>
      </c>
      <c r="F544" s="19">
        <v>12</v>
      </c>
      <c r="G544">
        <v>24</v>
      </c>
    </row>
    <row r="545" spans="1:7" x14ac:dyDescent="0.25">
      <c r="A545" s="19" t="s">
        <v>17</v>
      </c>
      <c r="B545" s="19">
        <v>0.5</v>
      </c>
      <c r="C545" s="19">
        <v>55</v>
      </c>
      <c r="D545" s="19" t="s">
        <v>12</v>
      </c>
      <c r="E545">
        <v>84.5</v>
      </c>
      <c r="F545" s="19">
        <v>11.25</v>
      </c>
      <c r="G545">
        <v>23.5</v>
      </c>
    </row>
    <row r="546" spans="1:7" x14ac:dyDescent="0.25">
      <c r="A546" s="19" t="s">
        <v>17</v>
      </c>
      <c r="B546" s="19">
        <v>1</v>
      </c>
      <c r="C546" s="19">
        <v>55</v>
      </c>
      <c r="D546" s="19" t="s">
        <v>12</v>
      </c>
      <c r="E546">
        <v>85</v>
      </c>
      <c r="F546" s="19">
        <v>11.25</v>
      </c>
      <c r="G546">
        <v>23</v>
      </c>
    </row>
    <row r="547" spans="1:7" x14ac:dyDescent="0.25">
      <c r="A547" s="19" t="s">
        <v>17</v>
      </c>
      <c r="B547" s="19">
        <v>1.5</v>
      </c>
      <c r="C547" s="19">
        <v>55</v>
      </c>
      <c r="D547" s="19" t="s">
        <v>12</v>
      </c>
      <c r="E547">
        <v>85.5</v>
      </c>
      <c r="F547" s="19">
        <v>11.25</v>
      </c>
      <c r="G547">
        <v>22.5</v>
      </c>
    </row>
    <row r="548" spans="1:7" x14ac:dyDescent="0.25">
      <c r="A548" s="19" t="s">
        <v>17</v>
      </c>
      <c r="B548" s="19">
        <v>2</v>
      </c>
      <c r="C548" s="19">
        <v>55</v>
      </c>
      <c r="D548" s="19" t="s">
        <v>12</v>
      </c>
      <c r="E548">
        <v>86</v>
      </c>
      <c r="F548" s="19">
        <v>11.25</v>
      </c>
      <c r="G548">
        <v>22</v>
      </c>
    </row>
    <row r="549" spans="1:7" x14ac:dyDescent="0.25">
      <c r="A549" s="19" t="s">
        <v>17</v>
      </c>
      <c r="B549" s="19">
        <v>2.5</v>
      </c>
      <c r="C549" s="19">
        <v>55</v>
      </c>
      <c r="D549" s="19" t="s">
        <v>12</v>
      </c>
      <c r="E549">
        <v>86.5</v>
      </c>
      <c r="F549" s="19">
        <v>11.25</v>
      </c>
      <c r="G549">
        <v>21.5</v>
      </c>
    </row>
    <row r="550" spans="1:7" x14ac:dyDescent="0.25">
      <c r="A550" s="19" t="s">
        <v>17</v>
      </c>
      <c r="B550" s="19">
        <v>3</v>
      </c>
      <c r="C550" s="19">
        <v>55</v>
      </c>
      <c r="D550" s="19" t="s">
        <v>12</v>
      </c>
      <c r="E550">
        <v>87</v>
      </c>
      <c r="F550" s="19">
        <v>11.25</v>
      </c>
      <c r="G550">
        <v>21</v>
      </c>
    </row>
    <row r="551" spans="1:7" x14ac:dyDescent="0.25">
      <c r="A551" s="19" t="s">
        <v>17</v>
      </c>
      <c r="B551" s="19">
        <v>3.5</v>
      </c>
      <c r="C551" s="19">
        <v>55</v>
      </c>
      <c r="D551" s="19" t="s">
        <v>12</v>
      </c>
      <c r="E551">
        <v>87.5</v>
      </c>
      <c r="F551" s="19">
        <v>11.25</v>
      </c>
      <c r="G551">
        <v>20.5</v>
      </c>
    </row>
    <row r="552" spans="1:7" x14ac:dyDescent="0.25">
      <c r="A552" s="19" t="s">
        <v>17</v>
      </c>
      <c r="B552" s="19">
        <v>4</v>
      </c>
      <c r="C552" s="19">
        <v>55</v>
      </c>
      <c r="D552" s="19" t="s">
        <v>12</v>
      </c>
      <c r="E552">
        <v>88</v>
      </c>
      <c r="F552" s="19">
        <v>11.25</v>
      </c>
      <c r="G552">
        <v>20</v>
      </c>
    </row>
    <row r="553" spans="1:7" x14ac:dyDescent="0.25">
      <c r="A553" s="19" t="s">
        <v>17</v>
      </c>
      <c r="B553" s="19">
        <v>4.5</v>
      </c>
      <c r="C553" s="19">
        <v>55</v>
      </c>
      <c r="D553" s="19" t="s">
        <v>12</v>
      </c>
      <c r="E553">
        <v>88.5</v>
      </c>
      <c r="F553" s="19">
        <v>11.25</v>
      </c>
      <c r="G553">
        <v>19.5</v>
      </c>
    </row>
    <row r="554" spans="1:7" x14ac:dyDescent="0.25">
      <c r="A554" s="19" t="s">
        <v>17</v>
      </c>
      <c r="B554" s="19">
        <v>5</v>
      </c>
      <c r="C554" s="19">
        <v>55</v>
      </c>
      <c r="D554" s="19" t="s">
        <v>12</v>
      </c>
      <c r="E554">
        <v>89</v>
      </c>
      <c r="F554" s="19">
        <v>11.25</v>
      </c>
      <c r="G554">
        <v>19</v>
      </c>
    </row>
    <row r="555" spans="1:7" x14ac:dyDescent="0.25">
      <c r="A555" s="19" t="s">
        <v>17</v>
      </c>
      <c r="B555" s="19">
        <v>5.5</v>
      </c>
      <c r="C555" s="19">
        <v>55</v>
      </c>
      <c r="D555" s="19" t="s">
        <v>12</v>
      </c>
      <c r="E555">
        <v>89.5</v>
      </c>
      <c r="F555" s="19">
        <v>11.25</v>
      </c>
      <c r="G555">
        <v>18.5</v>
      </c>
    </row>
    <row r="556" spans="1:7" x14ac:dyDescent="0.25">
      <c r="A556" s="19" t="s">
        <v>17</v>
      </c>
      <c r="B556" s="19">
        <v>6</v>
      </c>
      <c r="C556" s="19">
        <v>55</v>
      </c>
      <c r="D556" s="19" t="s">
        <v>12</v>
      </c>
      <c r="E556">
        <v>90</v>
      </c>
      <c r="F556" s="19">
        <v>11.25</v>
      </c>
      <c r="G556">
        <v>18</v>
      </c>
    </row>
    <row r="557" spans="1:7" x14ac:dyDescent="0.25">
      <c r="A557" s="19" t="s">
        <v>17</v>
      </c>
      <c r="B557" s="19">
        <v>0.5</v>
      </c>
      <c r="C557" s="19">
        <v>55</v>
      </c>
      <c r="D557" s="19" t="s">
        <v>13</v>
      </c>
      <c r="E557">
        <v>90.5</v>
      </c>
      <c r="F557" s="19" t="s">
        <v>165</v>
      </c>
      <c r="G557">
        <v>17.5</v>
      </c>
    </row>
    <row r="558" spans="1:7" x14ac:dyDescent="0.25">
      <c r="A558" s="19" t="s">
        <v>17</v>
      </c>
      <c r="B558" s="19">
        <v>1</v>
      </c>
      <c r="C558" s="19">
        <v>55</v>
      </c>
      <c r="D558" s="19" t="s">
        <v>13</v>
      </c>
      <c r="E558">
        <v>91</v>
      </c>
      <c r="F558" s="19" t="s">
        <v>165</v>
      </c>
      <c r="G558">
        <v>17</v>
      </c>
    </row>
    <row r="559" spans="1:7" x14ac:dyDescent="0.25">
      <c r="A559" s="19" t="s">
        <v>17</v>
      </c>
      <c r="B559" s="19">
        <v>1.5</v>
      </c>
      <c r="C559" s="19">
        <v>55</v>
      </c>
      <c r="D559" s="19" t="s">
        <v>13</v>
      </c>
      <c r="E559">
        <v>91.5</v>
      </c>
      <c r="F559" s="19" t="s">
        <v>165</v>
      </c>
      <c r="G559">
        <v>16.5</v>
      </c>
    </row>
    <row r="560" spans="1:7" x14ac:dyDescent="0.25">
      <c r="A560" s="19" t="s">
        <v>17</v>
      </c>
      <c r="B560" s="19">
        <v>2</v>
      </c>
      <c r="C560" s="19">
        <v>55</v>
      </c>
      <c r="D560" s="19" t="s">
        <v>13</v>
      </c>
      <c r="E560">
        <v>92</v>
      </c>
      <c r="F560" s="19" t="s">
        <v>165</v>
      </c>
      <c r="G560">
        <v>16</v>
      </c>
    </row>
    <row r="561" spans="1:7" x14ac:dyDescent="0.25">
      <c r="A561" s="19" t="s">
        <v>17</v>
      </c>
      <c r="B561" s="19">
        <v>2.5</v>
      </c>
      <c r="C561" s="19">
        <v>55</v>
      </c>
      <c r="D561" s="19" t="s">
        <v>13</v>
      </c>
      <c r="E561">
        <v>92.5</v>
      </c>
      <c r="F561" s="19" t="s">
        <v>165</v>
      </c>
      <c r="G561">
        <v>15.5</v>
      </c>
    </row>
    <row r="562" spans="1:7" x14ac:dyDescent="0.25">
      <c r="A562" s="19" t="s">
        <v>17</v>
      </c>
      <c r="B562" s="19">
        <v>3</v>
      </c>
      <c r="C562" s="19">
        <v>55</v>
      </c>
      <c r="D562" s="19" t="s">
        <v>13</v>
      </c>
      <c r="E562">
        <v>93</v>
      </c>
      <c r="F562" s="19" t="s">
        <v>165</v>
      </c>
      <c r="G562">
        <v>15</v>
      </c>
    </row>
    <row r="563" spans="1:7" x14ac:dyDescent="0.25">
      <c r="A563" s="19" t="s">
        <v>17</v>
      </c>
      <c r="B563" s="19">
        <v>3.5</v>
      </c>
      <c r="C563" s="19">
        <v>55</v>
      </c>
      <c r="D563" s="19" t="s">
        <v>13</v>
      </c>
      <c r="E563">
        <v>93.5</v>
      </c>
      <c r="F563" s="19" t="s">
        <v>165</v>
      </c>
      <c r="G563">
        <v>14.5</v>
      </c>
    </row>
    <row r="564" spans="1:7" x14ac:dyDescent="0.25">
      <c r="A564" s="19" t="s">
        <v>17</v>
      </c>
      <c r="B564" s="19">
        <v>4</v>
      </c>
      <c r="C564" s="19">
        <v>55</v>
      </c>
      <c r="D564" s="19" t="s">
        <v>13</v>
      </c>
      <c r="E564">
        <v>94</v>
      </c>
      <c r="F564" s="19" t="s">
        <v>165</v>
      </c>
      <c r="G564">
        <v>14</v>
      </c>
    </row>
    <row r="565" spans="1:7" x14ac:dyDescent="0.25">
      <c r="A565" s="19" t="s">
        <v>17</v>
      </c>
      <c r="B565" s="19">
        <v>4.5</v>
      </c>
      <c r="C565" s="19">
        <v>55</v>
      </c>
      <c r="D565" s="19" t="s">
        <v>13</v>
      </c>
      <c r="E565">
        <v>94.5</v>
      </c>
      <c r="F565" s="19" t="s">
        <v>165</v>
      </c>
      <c r="G565">
        <v>13.5</v>
      </c>
    </row>
    <row r="566" spans="1:7" x14ac:dyDescent="0.25">
      <c r="A566" s="19" t="s">
        <v>17</v>
      </c>
      <c r="B566" s="19">
        <v>5</v>
      </c>
      <c r="C566" s="19">
        <v>55</v>
      </c>
      <c r="D566" s="19" t="s">
        <v>13</v>
      </c>
      <c r="E566">
        <v>95</v>
      </c>
      <c r="F566" s="19" t="s">
        <v>165</v>
      </c>
      <c r="G566">
        <v>13</v>
      </c>
    </row>
    <row r="567" spans="1:7" x14ac:dyDescent="0.25">
      <c r="A567" s="19" t="s">
        <v>17</v>
      </c>
      <c r="B567" s="19">
        <v>5.5</v>
      </c>
      <c r="C567" s="19">
        <v>55</v>
      </c>
      <c r="D567" s="19" t="s">
        <v>13</v>
      </c>
      <c r="E567">
        <v>95.5</v>
      </c>
      <c r="F567" s="19" t="s">
        <v>165</v>
      </c>
      <c r="G567">
        <v>12.5</v>
      </c>
    </row>
    <row r="568" spans="1:7" x14ac:dyDescent="0.25">
      <c r="A568" s="19" t="s">
        <v>17</v>
      </c>
      <c r="B568" s="19">
        <v>6</v>
      </c>
      <c r="C568" s="19">
        <v>55</v>
      </c>
      <c r="D568" s="19" t="s">
        <v>13</v>
      </c>
      <c r="E568">
        <v>96</v>
      </c>
      <c r="F568" s="19" t="s">
        <v>165</v>
      </c>
      <c r="G568">
        <v>12</v>
      </c>
    </row>
    <row r="569" spans="1:7" x14ac:dyDescent="0.25">
      <c r="A569" s="19" t="s">
        <v>17</v>
      </c>
      <c r="B569" s="19">
        <v>0.5</v>
      </c>
      <c r="C569" s="19">
        <v>55</v>
      </c>
      <c r="D569" s="19" t="s">
        <v>14</v>
      </c>
      <c r="E569">
        <v>96.5</v>
      </c>
      <c r="F569" s="19">
        <v>10.25</v>
      </c>
      <c r="G569">
        <v>11.5</v>
      </c>
    </row>
    <row r="570" spans="1:7" x14ac:dyDescent="0.25">
      <c r="A570" s="19" t="s">
        <v>17</v>
      </c>
      <c r="B570" s="19">
        <v>1</v>
      </c>
      <c r="C570" s="19">
        <v>55</v>
      </c>
      <c r="D570" s="19" t="s">
        <v>14</v>
      </c>
      <c r="E570">
        <v>97</v>
      </c>
      <c r="F570" s="19">
        <v>10.25</v>
      </c>
      <c r="G570">
        <v>11</v>
      </c>
    </row>
    <row r="571" spans="1:7" x14ac:dyDescent="0.25">
      <c r="A571" s="19" t="s">
        <v>17</v>
      </c>
      <c r="B571" s="19">
        <v>1.5</v>
      </c>
      <c r="C571" s="19">
        <v>55</v>
      </c>
      <c r="D571" s="19" t="s">
        <v>14</v>
      </c>
      <c r="E571">
        <v>97.5</v>
      </c>
      <c r="F571" s="19">
        <v>10.25</v>
      </c>
      <c r="G571">
        <v>10.5</v>
      </c>
    </row>
    <row r="572" spans="1:7" x14ac:dyDescent="0.25">
      <c r="A572" s="19" t="s">
        <v>17</v>
      </c>
      <c r="B572" s="19">
        <v>2</v>
      </c>
      <c r="C572" s="19">
        <v>55</v>
      </c>
      <c r="D572" s="19" t="s">
        <v>14</v>
      </c>
      <c r="E572">
        <v>98</v>
      </c>
      <c r="F572" s="19">
        <v>10.25</v>
      </c>
      <c r="G572">
        <v>10</v>
      </c>
    </row>
    <row r="573" spans="1:7" x14ac:dyDescent="0.25">
      <c r="A573" s="19" t="s">
        <v>17</v>
      </c>
      <c r="B573" s="19">
        <v>2.5</v>
      </c>
      <c r="C573" s="19">
        <v>55</v>
      </c>
      <c r="D573" s="19" t="s">
        <v>14</v>
      </c>
      <c r="E573">
        <v>98.5</v>
      </c>
      <c r="F573" s="19">
        <v>10.25</v>
      </c>
      <c r="G573">
        <v>9.5</v>
      </c>
    </row>
    <row r="574" spans="1:7" x14ac:dyDescent="0.25">
      <c r="A574" s="19" t="s">
        <v>17</v>
      </c>
      <c r="B574" s="19">
        <v>3</v>
      </c>
      <c r="C574" s="19">
        <v>55</v>
      </c>
      <c r="D574" s="19" t="s">
        <v>14</v>
      </c>
      <c r="E574">
        <v>99</v>
      </c>
      <c r="F574" s="19">
        <v>10.25</v>
      </c>
      <c r="G574">
        <v>9</v>
      </c>
    </row>
    <row r="575" spans="1:7" x14ac:dyDescent="0.25">
      <c r="A575" s="19" t="s">
        <v>17</v>
      </c>
      <c r="B575" s="19">
        <v>3.5</v>
      </c>
      <c r="C575" s="19">
        <v>55</v>
      </c>
      <c r="D575" s="19" t="s">
        <v>14</v>
      </c>
      <c r="E575">
        <v>99.5</v>
      </c>
      <c r="F575" s="19">
        <v>10.25</v>
      </c>
      <c r="G575">
        <v>8.5</v>
      </c>
    </row>
    <row r="576" spans="1:7" x14ac:dyDescent="0.25">
      <c r="A576" s="19" t="s">
        <v>17</v>
      </c>
      <c r="B576" s="19">
        <v>4</v>
      </c>
      <c r="C576" s="19">
        <v>55</v>
      </c>
      <c r="D576" s="19" t="s">
        <v>14</v>
      </c>
      <c r="E576">
        <v>100</v>
      </c>
      <c r="F576" s="19">
        <v>10.25</v>
      </c>
      <c r="G576">
        <v>8</v>
      </c>
    </row>
    <row r="577" spans="1:7" x14ac:dyDescent="0.25">
      <c r="A577" s="19" t="s">
        <v>17</v>
      </c>
      <c r="B577" s="19">
        <v>4.5</v>
      </c>
      <c r="C577" s="19">
        <v>55</v>
      </c>
      <c r="D577" s="19" t="s">
        <v>14</v>
      </c>
      <c r="E577">
        <v>100.5</v>
      </c>
      <c r="F577" s="19">
        <v>10.25</v>
      </c>
      <c r="G577">
        <v>7.5</v>
      </c>
    </row>
    <row r="578" spans="1:7" ht="12" customHeight="1" x14ac:dyDescent="0.25">
      <c r="A578" s="19" t="s">
        <v>17</v>
      </c>
      <c r="B578" s="19">
        <v>5</v>
      </c>
      <c r="C578" s="19">
        <v>55</v>
      </c>
      <c r="D578" s="19" t="s">
        <v>14</v>
      </c>
      <c r="E578">
        <v>101</v>
      </c>
      <c r="F578" s="19">
        <v>10.25</v>
      </c>
      <c r="G578">
        <v>7</v>
      </c>
    </row>
    <row r="579" spans="1:7" ht="12" customHeight="1" x14ac:dyDescent="0.25">
      <c r="A579" s="19" t="s">
        <v>17</v>
      </c>
      <c r="B579" s="19">
        <v>5.5</v>
      </c>
      <c r="C579" s="19">
        <v>55</v>
      </c>
      <c r="D579" s="19" t="s">
        <v>14</v>
      </c>
      <c r="E579">
        <v>101.5</v>
      </c>
      <c r="F579" s="19">
        <v>10.25</v>
      </c>
      <c r="G579">
        <v>6.5</v>
      </c>
    </row>
    <row r="580" spans="1:7" x14ac:dyDescent="0.25">
      <c r="A580" s="19" t="s">
        <v>17</v>
      </c>
      <c r="B580" s="19">
        <v>6</v>
      </c>
      <c r="C580" s="19">
        <v>55</v>
      </c>
      <c r="D580" s="19" t="s">
        <v>14</v>
      </c>
      <c r="E580">
        <v>102</v>
      </c>
      <c r="F580" s="19">
        <v>10.25</v>
      </c>
      <c r="G580">
        <v>6</v>
      </c>
    </row>
    <row r="581" spans="1:7" x14ac:dyDescent="0.25">
      <c r="A581" s="20" t="s">
        <v>18</v>
      </c>
      <c r="B581" s="20">
        <v>6</v>
      </c>
      <c r="C581" s="20">
        <v>25</v>
      </c>
      <c r="D581" s="20" t="s">
        <v>121</v>
      </c>
      <c r="E581">
        <v>0</v>
      </c>
      <c r="F581" s="20">
        <v>18</v>
      </c>
      <c r="G581">
        <v>108</v>
      </c>
    </row>
    <row r="582" spans="1:7" x14ac:dyDescent="0.25">
      <c r="A582" s="20" t="s">
        <v>18</v>
      </c>
      <c r="B582" s="20">
        <v>0.5</v>
      </c>
      <c r="C582" s="20">
        <v>28</v>
      </c>
      <c r="D582" s="20" t="s">
        <v>121</v>
      </c>
      <c r="E582">
        <v>0.5</v>
      </c>
      <c r="F582" s="20">
        <v>18</v>
      </c>
      <c r="G582">
        <v>107.5</v>
      </c>
    </row>
    <row r="583" spans="1:7" x14ac:dyDescent="0.25">
      <c r="A583" s="20" t="s">
        <v>18</v>
      </c>
      <c r="B583" s="20">
        <v>1</v>
      </c>
      <c r="C583" s="20">
        <v>28</v>
      </c>
      <c r="D583" s="20" t="s">
        <v>121</v>
      </c>
      <c r="E583">
        <v>1</v>
      </c>
      <c r="F583" s="20">
        <v>18</v>
      </c>
      <c r="G583">
        <v>107</v>
      </c>
    </row>
    <row r="584" spans="1:7" x14ac:dyDescent="0.25">
      <c r="A584" s="20" t="s">
        <v>18</v>
      </c>
      <c r="B584" s="20">
        <v>1.5</v>
      </c>
      <c r="C584" s="20">
        <v>28</v>
      </c>
      <c r="D584" s="20" t="s">
        <v>121</v>
      </c>
      <c r="E584">
        <v>1.5</v>
      </c>
      <c r="F584" s="20">
        <v>18</v>
      </c>
      <c r="G584">
        <v>106.5</v>
      </c>
    </row>
    <row r="585" spans="1:7" x14ac:dyDescent="0.25">
      <c r="A585" s="20" t="s">
        <v>18</v>
      </c>
      <c r="B585" s="20">
        <v>2</v>
      </c>
      <c r="C585" s="20">
        <v>28</v>
      </c>
      <c r="D585" s="20" t="s">
        <v>121</v>
      </c>
      <c r="E585">
        <v>2</v>
      </c>
      <c r="F585" s="20">
        <v>18</v>
      </c>
      <c r="G585">
        <v>106</v>
      </c>
    </row>
    <row r="586" spans="1:7" x14ac:dyDescent="0.25">
      <c r="A586" s="20" t="s">
        <v>18</v>
      </c>
      <c r="B586" s="20">
        <v>2.5</v>
      </c>
      <c r="C586" s="20">
        <v>28</v>
      </c>
      <c r="D586" s="20" t="s">
        <v>121</v>
      </c>
      <c r="E586">
        <v>2.5</v>
      </c>
      <c r="F586" s="20">
        <v>18</v>
      </c>
      <c r="G586">
        <v>105.5</v>
      </c>
    </row>
    <row r="587" spans="1:7" x14ac:dyDescent="0.25">
      <c r="A587" s="20" t="s">
        <v>18</v>
      </c>
      <c r="B587" s="20">
        <v>3</v>
      </c>
      <c r="C587" s="20">
        <v>28</v>
      </c>
      <c r="D587" s="20" t="s">
        <v>121</v>
      </c>
      <c r="E587">
        <v>3</v>
      </c>
      <c r="F587" s="20">
        <v>18</v>
      </c>
      <c r="G587">
        <v>105</v>
      </c>
    </row>
    <row r="588" spans="1:7" x14ac:dyDescent="0.25">
      <c r="A588" s="20" t="s">
        <v>18</v>
      </c>
      <c r="B588" s="20">
        <v>3.5</v>
      </c>
      <c r="C588" s="20">
        <v>28</v>
      </c>
      <c r="D588" s="20" t="s">
        <v>121</v>
      </c>
      <c r="E588">
        <v>3.5</v>
      </c>
      <c r="F588" s="20">
        <v>18</v>
      </c>
      <c r="G588">
        <v>104.5</v>
      </c>
    </row>
    <row r="589" spans="1:7" x14ac:dyDescent="0.25">
      <c r="A589" s="20" t="s">
        <v>18</v>
      </c>
      <c r="B589" s="20">
        <v>4</v>
      </c>
      <c r="C589" s="20">
        <v>28</v>
      </c>
      <c r="D589" s="20" t="s">
        <v>121</v>
      </c>
      <c r="E589">
        <v>4</v>
      </c>
      <c r="F589" s="20">
        <v>18</v>
      </c>
      <c r="G589">
        <v>104</v>
      </c>
    </row>
    <row r="590" spans="1:7" x14ac:dyDescent="0.25">
      <c r="A590" s="20" t="s">
        <v>18</v>
      </c>
      <c r="B590" s="20">
        <v>4.5</v>
      </c>
      <c r="C590" s="20">
        <v>28</v>
      </c>
      <c r="D590" s="20" t="s">
        <v>121</v>
      </c>
      <c r="E590">
        <v>4.5</v>
      </c>
      <c r="F590" s="20">
        <v>18</v>
      </c>
      <c r="G590">
        <v>103.5</v>
      </c>
    </row>
    <row r="591" spans="1:7" x14ac:dyDescent="0.25">
      <c r="A591" s="20" t="s">
        <v>18</v>
      </c>
      <c r="B591" s="20">
        <v>5</v>
      </c>
      <c r="C591" s="20">
        <v>28</v>
      </c>
      <c r="D591" s="20" t="s">
        <v>121</v>
      </c>
      <c r="E591">
        <v>5</v>
      </c>
      <c r="F591" s="20">
        <v>18</v>
      </c>
      <c r="G591">
        <v>103</v>
      </c>
    </row>
    <row r="592" spans="1:7" x14ac:dyDescent="0.25">
      <c r="A592" s="20" t="s">
        <v>18</v>
      </c>
      <c r="B592" s="20">
        <v>5.5</v>
      </c>
      <c r="C592" s="20">
        <v>28</v>
      </c>
      <c r="D592" s="20" t="s">
        <v>121</v>
      </c>
      <c r="E592">
        <v>5.5</v>
      </c>
      <c r="F592" s="20">
        <v>18</v>
      </c>
      <c r="G592">
        <v>102.5</v>
      </c>
    </row>
    <row r="593" spans="1:7" x14ac:dyDescent="0.25">
      <c r="A593" s="20" t="s">
        <v>18</v>
      </c>
      <c r="B593" s="20">
        <v>6</v>
      </c>
      <c r="C593" s="20">
        <v>28</v>
      </c>
      <c r="D593" s="20" t="s">
        <v>121</v>
      </c>
      <c r="E593">
        <v>6</v>
      </c>
      <c r="F593" s="20">
        <v>18</v>
      </c>
      <c r="G593">
        <v>102</v>
      </c>
    </row>
    <row r="594" spans="1:7" x14ac:dyDescent="0.25">
      <c r="A594" s="20" t="s">
        <v>18</v>
      </c>
      <c r="B594" s="20">
        <v>0.5</v>
      </c>
      <c r="C594" s="20">
        <v>31</v>
      </c>
      <c r="D594" s="20" t="s">
        <v>121</v>
      </c>
      <c r="E594">
        <v>6.5</v>
      </c>
      <c r="F594" s="20">
        <v>18</v>
      </c>
      <c r="G594">
        <v>101.5</v>
      </c>
    </row>
    <row r="595" spans="1:7" x14ac:dyDescent="0.25">
      <c r="A595" s="20" t="s">
        <v>18</v>
      </c>
      <c r="B595" s="20">
        <v>1</v>
      </c>
      <c r="C595" s="20">
        <v>31</v>
      </c>
      <c r="D595" s="20" t="s">
        <v>121</v>
      </c>
      <c r="E595">
        <v>7</v>
      </c>
      <c r="F595" s="20">
        <v>18</v>
      </c>
      <c r="G595">
        <v>101</v>
      </c>
    </row>
    <row r="596" spans="1:7" x14ac:dyDescent="0.25">
      <c r="A596" s="20" t="s">
        <v>18</v>
      </c>
      <c r="B596" s="20">
        <v>1.5</v>
      </c>
      <c r="C596" s="20">
        <v>31</v>
      </c>
      <c r="D596" s="20" t="s">
        <v>121</v>
      </c>
      <c r="E596">
        <v>7.5</v>
      </c>
      <c r="F596" s="20">
        <v>18</v>
      </c>
      <c r="G596">
        <v>100.5</v>
      </c>
    </row>
    <row r="597" spans="1:7" x14ac:dyDescent="0.25">
      <c r="A597" s="20" t="s">
        <v>18</v>
      </c>
      <c r="B597" s="20">
        <v>2</v>
      </c>
      <c r="C597" s="20">
        <v>31</v>
      </c>
      <c r="D597" s="20" t="s">
        <v>121</v>
      </c>
      <c r="E597">
        <v>8</v>
      </c>
      <c r="F597" s="20">
        <v>18</v>
      </c>
      <c r="G597">
        <v>100</v>
      </c>
    </row>
    <row r="598" spans="1:7" x14ac:dyDescent="0.25">
      <c r="A598" s="20" t="s">
        <v>18</v>
      </c>
      <c r="B598" s="20">
        <v>2.5</v>
      </c>
      <c r="C598" s="20">
        <v>31</v>
      </c>
      <c r="D598" s="20" t="s">
        <v>121</v>
      </c>
      <c r="E598">
        <v>8.5</v>
      </c>
      <c r="F598" s="20">
        <v>18</v>
      </c>
      <c r="G598">
        <v>99.5</v>
      </c>
    </row>
    <row r="599" spans="1:7" x14ac:dyDescent="0.25">
      <c r="A599" s="20" t="s">
        <v>18</v>
      </c>
      <c r="B599" s="20">
        <v>3</v>
      </c>
      <c r="C599" s="20">
        <v>31</v>
      </c>
      <c r="D599" s="20" t="s">
        <v>121</v>
      </c>
      <c r="E599">
        <v>9</v>
      </c>
      <c r="F599" s="20">
        <v>18</v>
      </c>
      <c r="G599">
        <v>99</v>
      </c>
    </row>
    <row r="600" spans="1:7" x14ac:dyDescent="0.25">
      <c r="A600" s="20" t="s">
        <v>18</v>
      </c>
      <c r="B600" s="20">
        <v>3.5</v>
      </c>
      <c r="C600" s="20">
        <v>31</v>
      </c>
      <c r="D600" s="20" t="s">
        <v>121</v>
      </c>
      <c r="E600">
        <v>9.5</v>
      </c>
      <c r="F600" s="20">
        <v>18</v>
      </c>
      <c r="G600">
        <v>98.5</v>
      </c>
    </row>
    <row r="601" spans="1:7" x14ac:dyDescent="0.25">
      <c r="A601" s="20" t="s">
        <v>18</v>
      </c>
      <c r="B601" s="20">
        <v>4</v>
      </c>
      <c r="C601" s="20">
        <v>31</v>
      </c>
      <c r="D601" s="20" t="s">
        <v>121</v>
      </c>
      <c r="E601">
        <v>10</v>
      </c>
      <c r="F601" s="20">
        <v>18</v>
      </c>
      <c r="G601">
        <v>98</v>
      </c>
    </row>
    <row r="602" spans="1:7" x14ac:dyDescent="0.25">
      <c r="A602" s="20" t="s">
        <v>18</v>
      </c>
      <c r="B602" s="20">
        <v>4.5</v>
      </c>
      <c r="C602" s="20">
        <v>31</v>
      </c>
      <c r="D602" s="20" t="s">
        <v>121</v>
      </c>
      <c r="E602">
        <v>10.5</v>
      </c>
      <c r="F602" s="20">
        <v>18</v>
      </c>
      <c r="G602">
        <v>97.5</v>
      </c>
    </row>
    <row r="603" spans="1:7" x14ac:dyDescent="0.25">
      <c r="A603" s="20" t="s">
        <v>18</v>
      </c>
      <c r="B603" s="20">
        <v>5</v>
      </c>
      <c r="C603" s="20">
        <v>31</v>
      </c>
      <c r="D603" s="20" t="s">
        <v>121</v>
      </c>
      <c r="E603">
        <v>11</v>
      </c>
      <c r="F603" s="20">
        <v>18</v>
      </c>
      <c r="G603">
        <v>97</v>
      </c>
    </row>
    <row r="604" spans="1:7" x14ac:dyDescent="0.25">
      <c r="A604" s="20" t="s">
        <v>18</v>
      </c>
      <c r="B604" s="20">
        <v>5.5</v>
      </c>
      <c r="C604" s="20">
        <v>31</v>
      </c>
      <c r="D604" s="20" t="s">
        <v>121</v>
      </c>
      <c r="E604">
        <v>11.5</v>
      </c>
      <c r="F604" s="20">
        <v>18</v>
      </c>
      <c r="G604">
        <v>96.5</v>
      </c>
    </row>
    <row r="605" spans="1:7" x14ac:dyDescent="0.25">
      <c r="A605" s="20" t="s">
        <v>18</v>
      </c>
      <c r="B605" s="20">
        <v>6</v>
      </c>
      <c r="C605" s="20">
        <v>31</v>
      </c>
      <c r="D605" s="20" t="s">
        <v>121</v>
      </c>
      <c r="E605">
        <v>12</v>
      </c>
      <c r="F605" s="20">
        <v>18</v>
      </c>
      <c r="G605">
        <v>96</v>
      </c>
    </row>
    <row r="606" spans="1:7" x14ac:dyDescent="0.25">
      <c r="A606" s="20" t="s">
        <v>18</v>
      </c>
      <c r="B606" s="20">
        <v>0.5</v>
      </c>
      <c r="C606" s="20">
        <v>34</v>
      </c>
      <c r="D606" s="20" t="s">
        <v>121</v>
      </c>
      <c r="E606">
        <v>12.5</v>
      </c>
      <c r="F606" s="20">
        <v>18</v>
      </c>
      <c r="G606">
        <v>95.5</v>
      </c>
    </row>
    <row r="607" spans="1:7" x14ac:dyDescent="0.25">
      <c r="A607" s="20" t="s">
        <v>18</v>
      </c>
      <c r="B607" s="20">
        <v>1</v>
      </c>
      <c r="C607" s="20">
        <v>34</v>
      </c>
      <c r="D607" s="20" t="s">
        <v>121</v>
      </c>
      <c r="E607">
        <v>13</v>
      </c>
      <c r="F607" s="20">
        <v>18</v>
      </c>
      <c r="G607">
        <v>95</v>
      </c>
    </row>
    <row r="608" spans="1:7" x14ac:dyDescent="0.25">
      <c r="A608" s="20" t="s">
        <v>18</v>
      </c>
      <c r="B608" s="20">
        <v>1.5</v>
      </c>
      <c r="C608" s="20">
        <v>34</v>
      </c>
      <c r="D608" s="20" t="s">
        <v>121</v>
      </c>
      <c r="E608">
        <v>13.5</v>
      </c>
      <c r="F608" s="20">
        <v>18</v>
      </c>
      <c r="G608">
        <v>94.5</v>
      </c>
    </row>
    <row r="609" spans="1:7" x14ac:dyDescent="0.25">
      <c r="A609" s="20" t="s">
        <v>18</v>
      </c>
      <c r="B609" s="20">
        <v>2</v>
      </c>
      <c r="C609" s="20">
        <v>34</v>
      </c>
      <c r="D609" s="20" t="s">
        <v>121</v>
      </c>
      <c r="E609">
        <v>14</v>
      </c>
      <c r="F609" s="20">
        <v>18</v>
      </c>
      <c r="G609">
        <v>94</v>
      </c>
    </row>
    <row r="610" spans="1:7" x14ac:dyDescent="0.25">
      <c r="A610" s="20" t="s">
        <v>18</v>
      </c>
      <c r="B610" s="20">
        <v>2.5</v>
      </c>
      <c r="C610" s="20">
        <v>34</v>
      </c>
      <c r="D610" s="20" t="s">
        <v>121</v>
      </c>
      <c r="E610">
        <v>14.5</v>
      </c>
      <c r="F610" s="20">
        <v>18</v>
      </c>
      <c r="G610">
        <v>93.5</v>
      </c>
    </row>
    <row r="611" spans="1:7" x14ac:dyDescent="0.25">
      <c r="A611" s="20" t="s">
        <v>18</v>
      </c>
      <c r="B611" s="20">
        <v>3</v>
      </c>
      <c r="C611" s="20">
        <v>34</v>
      </c>
      <c r="D611" s="20" t="s">
        <v>121</v>
      </c>
      <c r="E611">
        <v>15</v>
      </c>
      <c r="F611" s="20">
        <v>18</v>
      </c>
      <c r="G611">
        <v>93</v>
      </c>
    </row>
    <row r="612" spans="1:7" x14ac:dyDescent="0.25">
      <c r="A612" s="20" t="s">
        <v>18</v>
      </c>
      <c r="B612" s="20">
        <v>3.5</v>
      </c>
      <c r="C612" s="20">
        <v>34</v>
      </c>
      <c r="D612" s="20" t="s">
        <v>121</v>
      </c>
      <c r="E612">
        <v>15.5</v>
      </c>
      <c r="F612" s="20">
        <v>18</v>
      </c>
      <c r="G612">
        <v>92.5</v>
      </c>
    </row>
    <row r="613" spans="1:7" x14ac:dyDescent="0.25">
      <c r="A613" s="20" t="s">
        <v>18</v>
      </c>
      <c r="B613" s="20">
        <v>4</v>
      </c>
      <c r="C613" s="20">
        <v>34</v>
      </c>
      <c r="D613" s="20" t="s">
        <v>121</v>
      </c>
      <c r="E613">
        <v>16</v>
      </c>
      <c r="F613" s="20">
        <v>18</v>
      </c>
      <c r="G613">
        <v>92</v>
      </c>
    </row>
    <row r="614" spans="1:7" x14ac:dyDescent="0.25">
      <c r="A614" s="20" t="s">
        <v>18</v>
      </c>
      <c r="B614" s="20">
        <v>4.5</v>
      </c>
      <c r="C614" s="20">
        <v>34</v>
      </c>
      <c r="D614" s="20" t="s">
        <v>121</v>
      </c>
      <c r="E614">
        <v>16.5</v>
      </c>
      <c r="F614" s="20">
        <v>18</v>
      </c>
      <c r="G614">
        <v>91.5</v>
      </c>
    </row>
    <row r="615" spans="1:7" x14ac:dyDescent="0.25">
      <c r="A615" s="20" t="s">
        <v>18</v>
      </c>
      <c r="B615" s="20">
        <v>5</v>
      </c>
      <c r="C615" s="20">
        <v>34</v>
      </c>
      <c r="D615" s="20" t="s">
        <v>121</v>
      </c>
      <c r="E615">
        <v>17</v>
      </c>
      <c r="F615" s="20">
        <v>18</v>
      </c>
      <c r="G615">
        <v>91</v>
      </c>
    </row>
    <row r="616" spans="1:7" x14ac:dyDescent="0.25">
      <c r="A616" s="20" t="s">
        <v>18</v>
      </c>
      <c r="B616" s="20">
        <v>5.5</v>
      </c>
      <c r="C616" s="20">
        <v>34</v>
      </c>
      <c r="D616" s="20" t="s">
        <v>121</v>
      </c>
      <c r="E616">
        <v>17.5</v>
      </c>
      <c r="F616" s="20">
        <v>18</v>
      </c>
      <c r="G616">
        <v>90.5</v>
      </c>
    </row>
    <row r="617" spans="1:7" x14ac:dyDescent="0.25">
      <c r="A617" s="20" t="s">
        <v>18</v>
      </c>
      <c r="B617" s="20">
        <v>6</v>
      </c>
      <c r="C617" s="20">
        <v>34</v>
      </c>
      <c r="D617" s="20" t="s">
        <v>121</v>
      </c>
      <c r="E617">
        <v>18</v>
      </c>
      <c r="F617" s="20">
        <v>18</v>
      </c>
      <c r="G617">
        <v>90</v>
      </c>
    </row>
    <row r="618" spans="1:7" x14ac:dyDescent="0.25">
      <c r="A618" s="20" t="s">
        <v>18</v>
      </c>
      <c r="B618" s="20">
        <v>0.5</v>
      </c>
      <c r="C618" s="20">
        <v>37</v>
      </c>
      <c r="D618" s="20" t="s">
        <v>121</v>
      </c>
      <c r="E618">
        <v>18.5</v>
      </c>
      <c r="F618" s="20">
        <v>18</v>
      </c>
      <c r="G618">
        <v>89.5</v>
      </c>
    </row>
    <row r="619" spans="1:7" x14ac:dyDescent="0.25">
      <c r="A619" s="20" t="s">
        <v>18</v>
      </c>
      <c r="B619" s="20">
        <v>1</v>
      </c>
      <c r="C619" s="20">
        <v>37</v>
      </c>
      <c r="D619" s="20" t="s">
        <v>121</v>
      </c>
      <c r="E619">
        <v>19</v>
      </c>
      <c r="F619" s="20">
        <v>18</v>
      </c>
      <c r="G619">
        <v>89</v>
      </c>
    </row>
    <row r="620" spans="1:7" x14ac:dyDescent="0.25">
      <c r="A620" s="20" t="s">
        <v>18</v>
      </c>
      <c r="B620" s="20">
        <v>1.5</v>
      </c>
      <c r="C620" s="20">
        <v>37</v>
      </c>
      <c r="D620" s="20" t="s">
        <v>121</v>
      </c>
      <c r="E620">
        <v>19.5</v>
      </c>
      <c r="F620" s="20">
        <v>18</v>
      </c>
      <c r="G620">
        <v>88.5</v>
      </c>
    </row>
    <row r="621" spans="1:7" x14ac:dyDescent="0.25">
      <c r="A621" s="20" t="s">
        <v>18</v>
      </c>
      <c r="B621" s="20">
        <v>2</v>
      </c>
      <c r="C621" s="20">
        <v>37</v>
      </c>
      <c r="D621" s="20" t="s">
        <v>121</v>
      </c>
      <c r="E621">
        <v>20</v>
      </c>
      <c r="F621" s="20">
        <v>18</v>
      </c>
      <c r="G621">
        <v>88</v>
      </c>
    </row>
    <row r="622" spans="1:7" x14ac:dyDescent="0.25">
      <c r="A622" s="20" t="s">
        <v>18</v>
      </c>
      <c r="B622" s="20">
        <v>2.5</v>
      </c>
      <c r="C622" s="20">
        <v>37</v>
      </c>
      <c r="D622" s="20" t="s">
        <v>121</v>
      </c>
      <c r="E622">
        <v>20.5</v>
      </c>
      <c r="F622" s="20">
        <v>18</v>
      </c>
      <c r="G622">
        <v>87.5</v>
      </c>
    </row>
    <row r="623" spans="1:7" x14ac:dyDescent="0.25">
      <c r="A623" s="20" t="s">
        <v>18</v>
      </c>
      <c r="B623" s="20">
        <v>3</v>
      </c>
      <c r="C623" s="20">
        <v>37</v>
      </c>
      <c r="D623" s="20" t="s">
        <v>121</v>
      </c>
      <c r="E623">
        <v>21</v>
      </c>
      <c r="F623" s="20">
        <v>18</v>
      </c>
      <c r="G623">
        <v>87</v>
      </c>
    </row>
    <row r="624" spans="1:7" x14ac:dyDescent="0.25">
      <c r="A624" s="20" t="s">
        <v>18</v>
      </c>
      <c r="B624" s="20">
        <v>3.5</v>
      </c>
      <c r="C624" s="20">
        <v>37</v>
      </c>
      <c r="D624" s="20" t="s">
        <v>121</v>
      </c>
      <c r="E624">
        <v>21.5</v>
      </c>
      <c r="F624" s="20">
        <v>18</v>
      </c>
      <c r="G624">
        <v>86.5</v>
      </c>
    </row>
    <row r="625" spans="1:7" x14ac:dyDescent="0.25">
      <c r="A625" s="20" t="s">
        <v>18</v>
      </c>
      <c r="B625" s="20">
        <v>4</v>
      </c>
      <c r="C625" s="20">
        <v>37</v>
      </c>
      <c r="D625" s="20" t="s">
        <v>121</v>
      </c>
      <c r="E625">
        <v>22</v>
      </c>
      <c r="F625" s="20">
        <v>18</v>
      </c>
      <c r="G625">
        <v>86</v>
      </c>
    </row>
    <row r="626" spans="1:7" x14ac:dyDescent="0.25">
      <c r="A626" s="20" t="s">
        <v>18</v>
      </c>
      <c r="B626" s="20">
        <v>4.5</v>
      </c>
      <c r="C626" s="20">
        <v>37</v>
      </c>
      <c r="D626" s="20" t="s">
        <v>121</v>
      </c>
      <c r="E626">
        <v>22.5</v>
      </c>
      <c r="F626" s="20">
        <v>18</v>
      </c>
      <c r="G626">
        <v>85.5</v>
      </c>
    </row>
    <row r="627" spans="1:7" x14ac:dyDescent="0.25">
      <c r="A627" s="20" t="s">
        <v>18</v>
      </c>
      <c r="B627" s="20">
        <v>5</v>
      </c>
      <c r="C627" s="20">
        <v>37</v>
      </c>
      <c r="D627" s="20" t="s">
        <v>121</v>
      </c>
      <c r="E627">
        <v>23</v>
      </c>
      <c r="F627" s="20">
        <v>18</v>
      </c>
      <c r="G627">
        <v>85</v>
      </c>
    </row>
    <row r="628" spans="1:7" x14ac:dyDescent="0.25">
      <c r="A628" s="20" t="s">
        <v>18</v>
      </c>
      <c r="B628" s="20">
        <v>5.5</v>
      </c>
      <c r="C628" s="20">
        <v>37</v>
      </c>
      <c r="D628" s="20" t="s">
        <v>121</v>
      </c>
      <c r="E628">
        <v>23.5</v>
      </c>
      <c r="F628" s="20">
        <v>18</v>
      </c>
      <c r="G628">
        <v>84.5</v>
      </c>
    </row>
    <row r="629" spans="1:7" x14ac:dyDescent="0.25">
      <c r="A629" s="20" t="s">
        <v>18</v>
      </c>
      <c r="B629" s="20">
        <v>6</v>
      </c>
      <c r="C629" s="20">
        <v>37</v>
      </c>
      <c r="D629" s="20" t="s">
        <v>121</v>
      </c>
      <c r="E629">
        <v>24</v>
      </c>
      <c r="F629" s="20">
        <v>18</v>
      </c>
      <c r="G629">
        <v>84</v>
      </c>
    </row>
    <row r="630" spans="1:7" x14ac:dyDescent="0.25">
      <c r="A630" s="20" t="s">
        <v>18</v>
      </c>
      <c r="B630" s="20">
        <v>0.5</v>
      </c>
      <c r="C630" s="20">
        <v>40</v>
      </c>
      <c r="D630" s="20" t="s">
        <v>121</v>
      </c>
      <c r="E630">
        <v>24.5</v>
      </c>
      <c r="F630" s="20">
        <v>18</v>
      </c>
      <c r="G630">
        <v>83.5</v>
      </c>
    </row>
    <row r="631" spans="1:7" x14ac:dyDescent="0.25">
      <c r="A631" s="20" t="s">
        <v>18</v>
      </c>
      <c r="B631" s="20">
        <v>1</v>
      </c>
      <c r="C631" s="20">
        <v>40</v>
      </c>
      <c r="D631" s="20" t="s">
        <v>121</v>
      </c>
      <c r="E631">
        <v>25</v>
      </c>
      <c r="F631" s="20">
        <v>18</v>
      </c>
      <c r="G631">
        <v>83</v>
      </c>
    </row>
    <row r="632" spans="1:7" x14ac:dyDescent="0.25">
      <c r="A632" s="20" t="s">
        <v>18</v>
      </c>
      <c r="B632" s="20">
        <v>1.5</v>
      </c>
      <c r="C632" s="20">
        <v>40</v>
      </c>
      <c r="D632" s="20" t="s">
        <v>121</v>
      </c>
      <c r="E632">
        <v>25.5</v>
      </c>
      <c r="F632" s="20">
        <v>18</v>
      </c>
      <c r="G632">
        <v>82.5</v>
      </c>
    </row>
    <row r="633" spans="1:7" x14ac:dyDescent="0.25">
      <c r="A633" s="20" t="s">
        <v>18</v>
      </c>
      <c r="B633" s="20">
        <v>2</v>
      </c>
      <c r="C633" s="20">
        <v>40</v>
      </c>
      <c r="D633" s="20" t="s">
        <v>121</v>
      </c>
      <c r="E633">
        <v>26</v>
      </c>
      <c r="F633" s="20">
        <v>18</v>
      </c>
      <c r="G633">
        <v>82</v>
      </c>
    </row>
    <row r="634" spans="1:7" x14ac:dyDescent="0.25">
      <c r="A634" s="20" t="s">
        <v>18</v>
      </c>
      <c r="B634" s="20">
        <v>2.5</v>
      </c>
      <c r="C634" s="20">
        <v>40</v>
      </c>
      <c r="D634" s="20" t="s">
        <v>121</v>
      </c>
      <c r="E634">
        <v>26.5</v>
      </c>
      <c r="F634" s="20">
        <v>18</v>
      </c>
      <c r="G634">
        <v>81.5</v>
      </c>
    </row>
    <row r="635" spans="1:7" x14ac:dyDescent="0.25">
      <c r="A635" s="20" t="s">
        <v>18</v>
      </c>
      <c r="B635" s="20">
        <v>3</v>
      </c>
      <c r="C635" s="20">
        <v>40</v>
      </c>
      <c r="D635" s="20" t="s">
        <v>121</v>
      </c>
      <c r="E635">
        <v>27</v>
      </c>
      <c r="F635" s="20">
        <v>18</v>
      </c>
      <c r="G635">
        <v>81</v>
      </c>
    </row>
    <row r="636" spans="1:7" x14ac:dyDescent="0.25">
      <c r="A636" s="20" t="s">
        <v>18</v>
      </c>
      <c r="B636" s="20">
        <v>3.5</v>
      </c>
      <c r="C636" s="20">
        <v>40</v>
      </c>
      <c r="D636" s="20" t="s">
        <v>121</v>
      </c>
      <c r="E636">
        <v>27.5</v>
      </c>
      <c r="F636" s="20">
        <v>18</v>
      </c>
      <c r="G636">
        <v>80.5</v>
      </c>
    </row>
    <row r="637" spans="1:7" x14ac:dyDescent="0.25">
      <c r="A637" s="20" t="s">
        <v>18</v>
      </c>
      <c r="B637" s="20">
        <v>4</v>
      </c>
      <c r="C637" s="20">
        <v>40</v>
      </c>
      <c r="D637" s="20" t="s">
        <v>121</v>
      </c>
      <c r="E637">
        <v>28</v>
      </c>
      <c r="F637" s="20">
        <v>18</v>
      </c>
      <c r="G637">
        <v>80</v>
      </c>
    </row>
    <row r="638" spans="1:7" x14ac:dyDescent="0.25">
      <c r="A638" s="20" t="s">
        <v>18</v>
      </c>
      <c r="B638" s="20">
        <v>4.5</v>
      </c>
      <c r="C638" s="20">
        <v>40</v>
      </c>
      <c r="D638" s="20" t="s">
        <v>121</v>
      </c>
      <c r="E638">
        <v>28.5</v>
      </c>
      <c r="F638" s="20">
        <v>18</v>
      </c>
      <c r="G638">
        <v>79.5</v>
      </c>
    </row>
    <row r="639" spans="1:7" x14ac:dyDescent="0.25">
      <c r="A639" s="20" t="s">
        <v>18</v>
      </c>
      <c r="B639" s="20">
        <v>5</v>
      </c>
      <c r="C639" s="20">
        <v>40</v>
      </c>
      <c r="D639" s="20" t="s">
        <v>121</v>
      </c>
      <c r="E639">
        <v>29</v>
      </c>
      <c r="F639" s="20">
        <v>18</v>
      </c>
      <c r="G639">
        <v>79</v>
      </c>
    </row>
    <row r="640" spans="1:7" x14ac:dyDescent="0.25">
      <c r="A640" s="20" t="s">
        <v>18</v>
      </c>
      <c r="B640" s="20">
        <v>5.5</v>
      </c>
      <c r="C640" s="20">
        <v>40</v>
      </c>
      <c r="D640" s="20" t="s">
        <v>121</v>
      </c>
      <c r="E640">
        <v>29.5</v>
      </c>
      <c r="F640" s="20">
        <v>18</v>
      </c>
      <c r="G640">
        <v>78.5</v>
      </c>
    </row>
    <row r="641" spans="1:7" x14ac:dyDescent="0.25">
      <c r="A641" s="20" t="s">
        <v>18</v>
      </c>
      <c r="B641" s="20">
        <v>6</v>
      </c>
      <c r="C641" s="20">
        <v>40</v>
      </c>
      <c r="D641" s="20" t="s">
        <v>121</v>
      </c>
      <c r="E641">
        <v>30</v>
      </c>
      <c r="F641" s="20">
        <v>18</v>
      </c>
      <c r="G641">
        <v>78</v>
      </c>
    </row>
    <row r="642" spans="1:7" x14ac:dyDescent="0.25">
      <c r="A642" s="20" t="s">
        <v>18</v>
      </c>
      <c r="B642" s="20">
        <v>0.5</v>
      </c>
      <c r="C642" s="20">
        <v>43</v>
      </c>
      <c r="D642" s="20" t="s">
        <v>121</v>
      </c>
      <c r="E642">
        <v>30.5</v>
      </c>
      <c r="F642" s="20">
        <v>18</v>
      </c>
      <c r="G642">
        <v>77.5</v>
      </c>
    </row>
    <row r="643" spans="1:7" x14ac:dyDescent="0.25">
      <c r="A643" s="20" t="s">
        <v>18</v>
      </c>
      <c r="B643" s="20">
        <v>1</v>
      </c>
      <c r="C643" s="20">
        <v>43</v>
      </c>
      <c r="D643" s="20" t="s">
        <v>121</v>
      </c>
      <c r="E643">
        <v>31</v>
      </c>
      <c r="F643" s="20">
        <v>18</v>
      </c>
      <c r="G643">
        <v>77</v>
      </c>
    </row>
    <row r="644" spans="1:7" x14ac:dyDescent="0.25">
      <c r="A644" s="20" t="s">
        <v>18</v>
      </c>
      <c r="B644" s="20">
        <v>1.5</v>
      </c>
      <c r="C644" s="20">
        <v>43</v>
      </c>
      <c r="D644" s="20" t="s">
        <v>121</v>
      </c>
      <c r="E644">
        <v>31.5</v>
      </c>
      <c r="F644" s="20">
        <v>18</v>
      </c>
      <c r="G644">
        <v>76.5</v>
      </c>
    </row>
    <row r="645" spans="1:7" x14ac:dyDescent="0.25">
      <c r="A645" s="20" t="s">
        <v>18</v>
      </c>
      <c r="B645" s="20">
        <v>2</v>
      </c>
      <c r="C645" s="20">
        <v>43</v>
      </c>
      <c r="D645" s="20" t="s">
        <v>121</v>
      </c>
      <c r="E645">
        <v>32</v>
      </c>
      <c r="F645" s="20">
        <v>18</v>
      </c>
      <c r="G645">
        <v>76</v>
      </c>
    </row>
    <row r="646" spans="1:7" x14ac:dyDescent="0.25">
      <c r="A646" s="20" t="s">
        <v>18</v>
      </c>
      <c r="B646" s="20">
        <v>2.5</v>
      </c>
      <c r="C646" s="20">
        <v>43</v>
      </c>
      <c r="D646" s="20" t="s">
        <v>121</v>
      </c>
      <c r="E646">
        <v>32.5</v>
      </c>
      <c r="F646" s="20">
        <v>18</v>
      </c>
      <c r="G646">
        <v>75.5</v>
      </c>
    </row>
    <row r="647" spans="1:7" x14ac:dyDescent="0.25">
      <c r="A647" s="20" t="s">
        <v>18</v>
      </c>
      <c r="B647" s="20">
        <v>3</v>
      </c>
      <c r="C647" s="20">
        <v>43</v>
      </c>
      <c r="D647" s="20" t="s">
        <v>121</v>
      </c>
      <c r="E647">
        <v>33</v>
      </c>
      <c r="F647" s="20">
        <v>18</v>
      </c>
      <c r="G647">
        <v>75</v>
      </c>
    </row>
    <row r="648" spans="1:7" x14ac:dyDescent="0.25">
      <c r="A648" s="20" t="s">
        <v>18</v>
      </c>
      <c r="B648" s="20">
        <v>3.5</v>
      </c>
      <c r="C648" s="20">
        <v>43</v>
      </c>
      <c r="D648" s="20" t="s">
        <v>121</v>
      </c>
      <c r="E648">
        <v>33.5</v>
      </c>
      <c r="F648" s="20">
        <v>18</v>
      </c>
      <c r="G648">
        <v>74.5</v>
      </c>
    </row>
    <row r="649" spans="1:7" x14ac:dyDescent="0.25">
      <c r="A649" s="20" t="s">
        <v>18</v>
      </c>
      <c r="B649" s="20">
        <v>4</v>
      </c>
      <c r="C649" s="20">
        <v>43</v>
      </c>
      <c r="D649" s="20" t="s">
        <v>121</v>
      </c>
      <c r="E649">
        <v>34</v>
      </c>
      <c r="F649" s="20">
        <v>18</v>
      </c>
      <c r="G649">
        <v>74</v>
      </c>
    </row>
    <row r="650" spans="1:7" x14ac:dyDescent="0.25">
      <c r="A650" s="20" t="s">
        <v>18</v>
      </c>
      <c r="B650" s="20">
        <v>4.5</v>
      </c>
      <c r="C650" s="20">
        <v>43</v>
      </c>
      <c r="D650" s="20" t="s">
        <v>121</v>
      </c>
      <c r="E650">
        <v>34.5</v>
      </c>
      <c r="F650" s="20">
        <v>18</v>
      </c>
      <c r="G650">
        <v>73.5</v>
      </c>
    </row>
    <row r="651" spans="1:7" x14ac:dyDescent="0.25">
      <c r="A651" s="20" t="s">
        <v>18</v>
      </c>
      <c r="B651" s="20">
        <v>5</v>
      </c>
      <c r="C651" s="20">
        <v>43</v>
      </c>
      <c r="D651" s="20" t="s">
        <v>121</v>
      </c>
      <c r="E651">
        <v>35</v>
      </c>
      <c r="F651" s="20">
        <v>18</v>
      </c>
      <c r="G651">
        <v>73</v>
      </c>
    </row>
    <row r="652" spans="1:7" x14ac:dyDescent="0.25">
      <c r="A652" s="20" t="s">
        <v>18</v>
      </c>
      <c r="B652" s="20">
        <v>5.5</v>
      </c>
      <c r="C652" s="20">
        <v>43</v>
      </c>
      <c r="D652" s="20" t="s">
        <v>121</v>
      </c>
      <c r="E652">
        <v>35.5</v>
      </c>
      <c r="F652" s="20">
        <v>18</v>
      </c>
      <c r="G652">
        <v>72.5</v>
      </c>
    </row>
    <row r="653" spans="1:7" x14ac:dyDescent="0.25">
      <c r="A653" s="20" t="s">
        <v>18</v>
      </c>
      <c r="B653" s="20">
        <v>6</v>
      </c>
      <c r="C653" s="20">
        <v>43</v>
      </c>
      <c r="D653" s="20" t="s">
        <v>121</v>
      </c>
      <c r="E653">
        <v>36</v>
      </c>
      <c r="F653" s="20">
        <v>18</v>
      </c>
      <c r="G653">
        <v>72</v>
      </c>
    </row>
    <row r="654" spans="1:7" x14ac:dyDescent="0.25">
      <c r="A654" s="20" t="s">
        <v>18</v>
      </c>
      <c r="B654" s="20">
        <v>0.5</v>
      </c>
      <c r="C654" s="20">
        <v>46</v>
      </c>
      <c r="D654" s="20" t="s">
        <v>121</v>
      </c>
      <c r="E654">
        <v>36.5</v>
      </c>
      <c r="F654" s="20">
        <v>18</v>
      </c>
      <c r="G654">
        <v>71.5</v>
      </c>
    </row>
    <row r="655" spans="1:7" x14ac:dyDescent="0.25">
      <c r="A655" s="20" t="s">
        <v>18</v>
      </c>
      <c r="B655" s="20">
        <v>1</v>
      </c>
      <c r="C655" s="20">
        <v>46</v>
      </c>
      <c r="D655" s="20" t="s">
        <v>121</v>
      </c>
      <c r="E655">
        <v>37</v>
      </c>
      <c r="F655" s="20">
        <v>18</v>
      </c>
      <c r="G655">
        <v>71</v>
      </c>
    </row>
    <row r="656" spans="1:7" x14ac:dyDescent="0.25">
      <c r="A656" s="20" t="s">
        <v>18</v>
      </c>
      <c r="B656" s="20">
        <v>1.5</v>
      </c>
      <c r="C656" s="20">
        <v>46</v>
      </c>
      <c r="D656" s="20" t="s">
        <v>121</v>
      </c>
      <c r="E656">
        <v>37.5</v>
      </c>
      <c r="F656" s="20">
        <v>18</v>
      </c>
      <c r="G656">
        <v>70.5</v>
      </c>
    </row>
    <row r="657" spans="1:7" x14ac:dyDescent="0.25">
      <c r="A657" s="20" t="s">
        <v>18</v>
      </c>
      <c r="B657" s="20">
        <v>2</v>
      </c>
      <c r="C657" s="20">
        <v>46</v>
      </c>
      <c r="D657" s="20" t="s">
        <v>121</v>
      </c>
      <c r="E657">
        <v>38</v>
      </c>
      <c r="F657" s="20">
        <v>18</v>
      </c>
      <c r="G657">
        <v>70</v>
      </c>
    </row>
    <row r="658" spans="1:7" x14ac:dyDescent="0.25">
      <c r="A658" s="20" t="s">
        <v>18</v>
      </c>
      <c r="B658" s="20">
        <v>2.5</v>
      </c>
      <c r="C658" s="20">
        <v>46</v>
      </c>
      <c r="D658" s="20" t="s">
        <v>121</v>
      </c>
      <c r="E658">
        <v>38.5</v>
      </c>
      <c r="F658" s="20">
        <v>18</v>
      </c>
      <c r="G658">
        <v>69.5</v>
      </c>
    </row>
    <row r="659" spans="1:7" x14ac:dyDescent="0.25">
      <c r="A659" s="20" t="s">
        <v>18</v>
      </c>
      <c r="B659" s="20">
        <v>3</v>
      </c>
      <c r="C659" s="20">
        <v>46</v>
      </c>
      <c r="D659" s="20" t="s">
        <v>121</v>
      </c>
      <c r="E659">
        <v>39</v>
      </c>
      <c r="F659" s="20">
        <v>18</v>
      </c>
      <c r="G659">
        <v>69</v>
      </c>
    </row>
    <row r="660" spans="1:7" x14ac:dyDescent="0.25">
      <c r="A660" s="20" t="s">
        <v>18</v>
      </c>
      <c r="B660" s="20">
        <v>3.5</v>
      </c>
      <c r="C660" s="20">
        <v>46</v>
      </c>
      <c r="D660" s="20" t="s">
        <v>121</v>
      </c>
      <c r="E660">
        <v>39.5</v>
      </c>
      <c r="F660" s="20">
        <v>18</v>
      </c>
      <c r="G660">
        <v>68.5</v>
      </c>
    </row>
    <row r="661" spans="1:7" x14ac:dyDescent="0.25">
      <c r="A661" s="20" t="s">
        <v>18</v>
      </c>
      <c r="B661" s="20">
        <v>4</v>
      </c>
      <c r="C661" s="20">
        <v>46</v>
      </c>
      <c r="D661" s="20" t="s">
        <v>121</v>
      </c>
      <c r="E661">
        <v>40</v>
      </c>
      <c r="F661" s="20">
        <v>18</v>
      </c>
      <c r="G661">
        <v>68</v>
      </c>
    </row>
    <row r="662" spans="1:7" x14ac:dyDescent="0.25">
      <c r="A662" s="20" t="s">
        <v>18</v>
      </c>
      <c r="B662" s="20">
        <v>4.5</v>
      </c>
      <c r="C662" s="20">
        <v>46</v>
      </c>
      <c r="D662" s="20" t="s">
        <v>121</v>
      </c>
      <c r="E662">
        <v>40.5</v>
      </c>
      <c r="F662" s="20">
        <v>18</v>
      </c>
      <c r="G662">
        <v>67.5</v>
      </c>
    </row>
    <row r="663" spans="1:7" x14ac:dyDescent="0.25">
      <c r="A663" s="20" t="s">
        <v>18</v>
      </c>
      <c r="B663" s="20">
        <v>5</v>
      </c>
      <c r="C663" s="20">
        <v>46</v>
      </c>
      <c r="D663" s="20" t="s">
        <v>121</v>
      </c>
      <c r="E663">
        <v>41</v>
      </c>
      <c r="F663" s="20">
        <v>18</v>
      </c>
      <c r="G663">
        <v>67</v>
      </c>
    </row>
    <row r="664" spans="1:7" x14ac:dyDescent="0.25">
      <c r="A664" s="20" t="s">
        <v>18</v>
      </c>
      <c r="B664" s="20">
        <v>5.5</v>
      </c>
      <c r="C664" s="20">
        <v>46</v>
      </c>
      <c r="D664" s="20" t="s">
        <v>121</v>
      </c>
      <c r="E664">
        <v>41.5</v>
      </c>
      <c r="F664" s="20">
        <v>18</v>
      </c>
      <c r="G664">
        <v>66.5</v>
      </c>
    </row>
    <row r="665" spans="1:7" x14ac:dyDescent="0.25">
      <c r="A665" s="20" t="s">
        <v>18</v>
      </c>
      <c r="B665" s="20">
        <v>6</v>
      </c>
      <c r="C665" s="20">
        <v>46</v>
      </c>
      <c r="D665" s="20" t="s">
        <v>121</v>
      </c>
      <c r="E665">
        <v>42</v>
      </c>
      <c r="F665" s="20">
        <v>18</v>
      </c>
      <c r="G665">
        <v>66</v>
      </c>
    </row>
    <row r="666" spans="1:7" x14ac:dyDescent="0.25">
      <c r="A666" s="20" t="s">
        <v>18</v>
      </c>
      <c r="B666" s="20">
        <v>0.5</v>
      </c>
      <c r="C666" s="20">
        <v>49</v>
      </c>
      <c r="D666" s="20" t="s">
        <v>121</v>
      </c>
      <c r="E666">
        <v>42.5</v>
      </c>
      <c r="F666" s="20">
        <v>18</v>
      </c>
      <c r="G666">
        <v>65.5</v>
      </c>
    </row>
    <row r="667" spans="1:7" x14ac:dyDescent="0.25">
      <c r="A667" s="20" t="s">
        <v>18</v>
      </c>
      <c r="B667" s="20">
        <v>1</v>
      </c>
      <c r="C667" s="20">
        <v>49</v>
      </c>
      <c r="D667" s="20" t="s">
        <v>121</v>
      </c>
      <c r="E667">
        <v>43</v>
      </c>
      <c r="F667" s="20">
        <v>18</v>
      </c>
      <c r="G667">
        <v>65</v>
      </c>
    </row>
    <row r="668" spans="1:7" x14ac:dyDescent="0.25">
      <c r="A668" s="20" t="s">
        <v>18</v>
      </c>
      <c r="B668" s="20">
        <v>1.5</v>
      </c>
      <c r="C668" s="20">
        <v>49</v>
      </c>
      <c r="D668" s="20" t="s">
        <v>121</v>
      </c>
      <c r="E668">
        <v>43.5</v>
      </c>
      <c r="F668" s="20">
        <v>18</v>
      </c>
      <c r="G668">
        <v>64.5</v>
      </c>
    </row>
    <row r="669" spans="1:7" x14ac:dyDescent="0.25">
      <c r="A669" s="20" t="s">
        <v>18</v>
      </c>
      <c r="B669" s="20">
        <v>2</v>
      </c>
      <c r="C669" s="20">
        <v>49</v>
      </c>
      <c r="D669" s="20" t="s">
        <v>121</v>
      </c>
      <c r="E669">
        <v>44</v>
      </c>
      <c r="F669" s="20">
        <v>18</v>
      </c>
      <c r="G669">
        <v>64</v>
      </c>
    </row>
    <row r="670" spans="1:7" ht="13.9" customHeight="1" x14ac:dyDescent="0.25">
      <c r="A670" s="20" t="s">
        <v>18</v>
      </c>
      <c r="B670" s="20">
        <v>2.5</v>
      </c>
      <c r="C670" s="20">
        <v>49</v>
      </c>
      <c r="D670" s="20" t="s">
        <v>121</v>
      </c>
      <c r="E670">
        <v>44.5</v>
      </c>
      <c r="F670" s="20">
        <v>18</v>
      </c>
      <c r="G670">
        <v>63.5</v>
      </c>
    </row>
    <row r="671" spans="1:7" ht="13.9" customHeight="1" x14ac:dyDescent="0.25">
      <c r="A671" s="20" t="s">
        <v>18</v>
      </c>
      <c r="B671" s="20">
        <v>3</v>
      </c>
      <c r="C671" s="20">
        <v>49</v>
      </c>
      <c r="D671" s="20" t="s">
        <v>121</v>
      </c>
      <c r="E671">
        <v>45</v>
      </c>
      <c r="F671" s="20">
        <v>18</v>
      </c>
      <c r="G671">
        <v>63</v>
      </c>
    </row>
    <row r="672" spans="1:7" x14ac:dyDescent="0.25">
      <c r="A672" s="20" t="s">
        <v>18</v>
      </c>
      <c r="B672" s="20">
        <v>3.5</v>
      </c>
      <c r="C672" s="20">
        <v>49</v>
      </c>
      <c r="D672" s="20" t="s">
        <v>121</v>
      </c>
      <c r="E672">
        <v>45.5</v>
      </c>
      <c r="F672" s="20">
        <v>18</v>
      </c>
      <c r="G672">
        <v>62.5</v>
      </c>
    </row>
    <row r="673" spans="1:7" x14ac:dyDescent="0.25">
      <c r="A673" s="20" t="s">
        <v>18</v>
      </c>
      <c r="B673" s="20">
        <v>4</v>
      </c>
      <c r="C673" s="20">
        <v>49</v>
      </c>
      <c r="D673" s="20" t="s">
        <v>121</v>
      </c>
      <c r="E673">
        <v>46</v>
      </c>
      <c r="F673" s="20">
        <v>18</v>
      </c>
      <c r="G673">
        <v>62</v>
      </c>
    </row>
    <row r="674" spans="1:7" x14ac:dyDescent="0.25">
      <c r="A674" s="20" t="s">
        <v>18</v>
      </c>
      <c r="B674" s="20">
        <v>4.5</v>
      </c>
      <c r="C674" s="20">
        <v>49</v>
      </c>
      <c r="D674" s="20" t="s">
        <v>121</v>
      </c>
      <c r="E674">
        <v>46.5</v>
      </c>
      <c r="F674" s="20">
        <v>18</v>
      </c>
      <c r="G674">
        <v>61.5</v>
      </c>
    </row>
    <row r="675" spans="1:7" x14ac:dyDescent="0.25">
      <c r="A675" s="20" t="s">
        <v>18</v>
      </c>
      <c r="B675" s="20">
        <v>5</v>
      </c>
      <c r="C675" s="20">
        <v>49</v>
      </c>
      <c r="D675" s="20" t="s">
        <v>121</v>
      </c>
      <c r="E675">
        <v>47</v>
      </c>
      <c r="F675" s="20">
        <v>18</v>
      </c>
      <c r="G675">
        <v>61</v>
      </c>
    </row>
    <row r="676" spans="1:7" x14ac:dyDescent="0.25">
      <c r="A676" s="20" t="s">
        <v>18</v>
      </c>
      <c r="B676" s="20">
        <v>5.5</v>
      </c>
      <c r="C676" s="20">
        <v>49</v>
      </c>
      <c r="D676" s="20" t="s">
        <v>121</v>
      </c>
      <c r="E676">
        <v>47.5</v>
      </c>
      <c r="F676" s="20">
        <v>18</v>
      </c>
      <c r="G676">
        <v>60.5</v>
      </c>
    </row>
    <row r="677" spans="1:7" x14ac:dyDescent="0.25">
      <c r="A677" s="20" t="s">
        <v>18</v>
      </c>
      <c r="B677" s="20">
        <v>6</v>
      </c>
      <c r="C677" s="20">
        <v>49</v>
      </c>
      <c r="D677" s="20" t="s">
        <v>121</v>
      </c>
      <c r="E677">
        <v>48</v>
      </c>
      <c r="F677" s="20">
        <v>18</v>
      </c>
      <c r="G677">
        <v>60</v>
      </c>
    </row>
    <row r="678" spans="1:7" x14ac:dyDescent="0.25">
      <c r="A678" s="20" t="s">
        <v>18</v>
      </c>
      <c r="B678" s="20">
        <v>0.5</v>
      </c>
      <c r="C678" s="20">
        <v>52</v>
      </c>
      <c r="D678" s="20" t="s">
        <v>121</v>
      </c>
      <c r="E678">
        <v>48.5</v>
      </c>
      <c r="F678" s="20">
        <v>18</v>
      </c>
      <c r="G678">
        <v>59.5</v>
      </c>
    </row>
    <row r="679" spans="1:7" x14ac:dyDescent="0.25">
      <c r="A679" s="20" t="s">
        <v>18</v>
      </c>
      <c r="B679" s="20">
        <v>1</v>
      </c>
      <c r="C679" s="20">
        <v>52</v>
      </c>
      <c r="D679" s="20" t="s">
        <v>121</v>
      </c>
      <c r="E679">
        <v>49</v>
      </c>
      <c r="F679" s="20">
        <v>18</v>
      </c>
      <c r="G679">
        <v>59</v>
      </c>
    </row>
    <row r="680" spans="1:7" x14ac:dyDescent="0.25">
      <c r="A680" s="20" t="s">
        <v>18</v>
      </c>
      <c r="B680" s="20">
        <v>1.5</v>
      </c>
      <c r="C680" s="20">
        <v>52</v>
      </c>
      <c r="D680" s="20" t="s">
        <v>121</v>
      </c>
      <c r="E680">
        <v>49.5</v>
      </c>
      <c r="F680" s="20">
        <v>18</v>
      </c>
      <c r="G680">
        <v>58.5</v>
      </c>
    </row>
    <row r="681" spans="1:7" x14ac:dyDescent="0.25">
      <c r="A681" s="20" t="s">
        <v>18</v>
      </c>
      <c r="B681" s="20">
        <v>2</v>
      </c>
      <c r="C681" s="20">
        <v>52</v>
      </c>
      <c r="D681" s="20" t="s">
        <v>121</v>
      </c>
      <c r="E681">
        <v>50</v>
      </c>
      <c r="F681" s="20">
        <v>18</v>
      </c>
      <c r="G681">
        <v>58</v>
      </c>
    </row>
    <row r="682" spans="1:7" x14ac:dyDescent="0.25">
      <c r="A682" s="20" t="s">
        <v>18</v>
      </c>
      <c r="B682" s="20">
        <v>2.5</v>
      </c>
      <c r="C682" s="20">
        <v>52</v>
      </c>
      <c r="D682" s="20" t="s">
        <v>121</v>
      </c>
      <c r="E682">
        <v>50.5</v>
      </c>
      <c r="F682" s="20">
        <v>18</v>
      </c>
      <c r="G682">
        <v>57.5</v>
      </c>
    </row>
    <row r="683" spans="1:7" x14ac:dyDescent="0.25">
      <c r="A683" s="20" t="s">
        <v>18</v>
      </c>
      <c r="B683" s="20">
        <v>3</v>
      </c>
      <c r="C683" s="20">
        <v>52</v>
      </c>
      <c r="D683" s="20" t="s">
        <v>121</v>
      </c>
      <c r="E683">
        <v>51</v>
      </c>
      <c r="F683" s="20">
        <v>18</v>
      </c>
      <c r="G683">
        <v>57</v>
      </c>
    </row>
    <row r="684" spans="1:7" x14ac:dyDescent="0.25">
      <c r="A684" s="20" t="s">
        <v>18</v>
      </c>
      <c r="B684" s="20">
        <v>3.5</v>
      </c>
      <c r="C684" s="20">
        <v>52</v>
      </c>
      <c r="D684" s="20" t="s">
        <v>121</v>
      </c>
      <c r="E684">
        <v>51.5</v>
      </c>
      <c r="F684" s="20">
        <v>18</v>
      </c>
      <c r="G684">
        <v>56.5</v>
      </c>
    </row>
    <row r="685" spans="1:7" x14ac:dyDescent="0.25">
      <c r="A685" s="20" t="s">
        <v>18</v>
      </c>
      <c r="B685" s="20">
        <v>4</v>
      </c>
      <c r="C685" s="20">
        <v>52</v>
      </c>
      <c r="D685" s="20" t="s">
        <v>121</v>
      </c>
      <c r="E685">
        <v>52</v>
      </c>
      <c r="F685" s="20">
        <v>18</v>
      </c>
      <c r="G685">
        <v>56</v>
      </c>
    </row>
    <row r="686" spans="1:7" x14ac:dyDescent="0.25">
      <c r="A686" s="20" t="s">
        <v>18</v>
      </c>
      <c r="B686" s="20">
        <v>4.5</v>
      </c>
      <c r="C686" s="20">
        <v>52</v>
      </c>
      <c r="D686" s="20" t="s">
        <v>121</v>
      </c>
      <c r="E686">
        <v>52.5</v>
      </c>
      <c r="F686" s="20">
        <v>18</v>
      </c>
      <c r="G686">
        <v>55.5</v>
      </c>
    </row>
    <row r="687" spans="1:7" x14ac:dyDescent="0.25">
      <c r="A687" s="20" t="s">
        <v>18</v>
      </c>
      <c r="B687" s="20">
        <v>5</v>
      </c>
      <c r="C687" s="20">
        <v>52</v>
      </c>
      <c r="D687" s="20" t="s">
        <v>121</v>
      </c>
      <c r="E687">
        <v>53</v>
      </c>
      <c r="F687" s="20">
        <v>18</v>
      </c>
      <c r="G687">
        <v>55</v>
      </c>
    </row>
    <row r="688" spans="1:7" x14ac:dyDescent="0.25">
      <c r="A688" s="20" t="s">
        <v>18</v>
      </c>
      <c r="B688" s="20">
        <v>5.5</v>
      </c>
      <c r="C688" s="20">
        <v>52</v>
      </c>
      <c r="D688" s="20" t="s">
        <v>121</v>
      </c>
      <c r="E688">
        <v>53.5</v>
      </c>
      <c r="F688" s="20">
        <v>18</v>
      </c>
      <c r="G688">
        <v>54.5</v>
      </c>
    </row>
    <row r="689" spans="1:7" x14ac:dyDescent="0.25">
      <c r="A689" s="20" t="s">
        <v>18</v>
      </c>
      <c r="B689" s="20">
        <v>6</v>
      </c>
      <c r="C689" s="20">
        <v>52</v>
      </c>
      <c r="D689" s="20" t="s">
        <v>121</v>
      </c>
      <c r="E689">
        <v>54</v>
      </c>
      <c r="F689" s="20">
        <v>18</v>
      </c>
      <c r="G689">
        <v>54</v>
      </c>
    </row>
    <row r="690" spans="1:7" x14ac:dyDescent="0.25">
      <c r="A690" s="20" t="s">
        <v>18</v>
      </c>
      <c r="B690" s="20">
        <v>0.5</v>
      </c>
      <c r="C690" s="20">
        <v>55</v>
      </c>
      <c r="D690" s="20" t="s">
        <v>121</v>
      </c>
      <c r="E690">
        <v>54.5</v>
      </c>
      <c r="F690" s="20">
        <v>18</v>
      </c>
      <c r="G690">
        <v>53.5</v>
      </c>
    </row>
    <row r="691" spans="1:7" x14ac:dyDescent="0.25">
      <c r="A691" s="20" t="s">
        <v>18</v>
      </c>
      <c r="B691" s="20">
        <v>1</v>
      </c>
      <c r="C691" s="20">
        <v>55</v>
      </c>
      <c r="D691" s="20" t="s">
        <v>121</v>
      </c>
      <c r="E691">
        <v>55</v>
      </c>
      <c r="F691" s="20">
        <v>18</v>
      </c>
      <c r="G691">
        <v>53</v>
      </c>
    </row>
    <row r="692" spans="1:7" x14ac:dyDescent="0.25">
      <c r="A692" s="20" t="s">
        <v>18</v>
      </c>
      <c r="B692" s="20">
        <v>1.5</v>
      </c>
      <c r="C692" s="20">
        <v>55</v>
      </c>
      <c r="D692" s="20" t="s">
        <v>121</v>
      </c>
      <c r="E692">
        <v>55.5</v>
      </c>
      <c r="F692" s="20">
        <v>18</v>
      </c>
      <c r="G692">
        <v>52.5</v>
      </c>
    </row>
    <row r="693" spans="1:7" x14ac:dyDescent="0.25">
      <c r="A693" s="20" t="s">
        <v>18</v>
      </c>
      <c r="B693" s="20">
        <v>2</v>
      </c>
      <c r="C693" s="20">
        <v>55</v>
      </c>
      <c r="D693" s="20" t="s">
        <v>121</v>
      </c>
      <c r="E693">
        <v>56</v>
      </c>
      <c r="F693" s="20">
        <v>18</v>
      </c>
      <c r="G693">
        <v>52</v>
      </c>
    </row>
    <row r="694" spans="1:7" x14ac:dyDescent="0.25">
      <c r="A694" s="20" t="s">
        <v>18</v>
      </c>
      <c r="B694" s="20">
        <v>2.5</v>
      </c>
      <c r="C694" s="20">
        <v>55</v>
      </c>
      <c r="D694" s="20" t="s">
        <v>121</v>
      </c>
      <c r="E694">
        <v>56.5</v>
      </c>
      <c r="F694" s="20">
        <v>18</v>
      </c>
      <c r="G694">
        <v>51.5</v>
      </c>
    </row>
    <row r="695" spans="1:7" x14ac:dyDescent="0.25">
      <c r="A695" s="20" t="s">
        <v>18</v>
      </c>
      <c r="B695" s="20">
        <v>3</v>
      </c>
      <c r="C695" s="20">
        <v>55</v>
      </c>
      <c r="D695" s="20" t="s">
        <v>121</v>
      </c>
      <c r="E695">
        <v>57</v>
      </c>
      <c r="F695" s="20">
        <v>18</v>
      </c>
      <c r="G695">
        <v>51</v>
      </c>
    </row>
    <row r="696" spans="1:7" x14ac:dyDescent="0.25">
      <c r="A696" s="20" t="s">
        <v>18</v>
      </c>
      <c r="B696" s="20">
        <v>3.5</v>
      </c>
      <c r="C696" s="20">
        <v>55</v>
      </c>
      <c r="D696" s="20" t="s">
        <v>121</v>
      </c>
      <c r="E696">
        <v>57.5</v>
      </c>
      <c r="F696" s="20">
        <v>18</v>
      </c>
      <c r="G696">
        <v>50.5</v>
      </c>
    </row>
    <row r="697" spans="1:7" x14ac:dyDescent="0.25">
      <c r="A697" s="20" t="s">
        <v>18</v>
      </c>
      <c r="B697" s="20">
        <v>4</v>
      </c>
      <c r="C697" s="20">
        <v>55</v>
      </c>
      <c r="D697" s="20" t="s">
        <v>121</v>
      </c>
      <c r="E697">
        <v>58</v>
      </c>
      <c r="F697" s="20">
        <v>18</v>
      </c>
      <c r="G697">
        <v>50</v>
      </c>
    </row>
    <row r="698" spans="1:7" x14ac:dyDescent="0.25">
      <c r="A698" s="20" t="s">
        <v>18</v>
      </c>
      <c r="B698" s="20">
        <v>4.5</v>
      </c>
      <c r="C698" s="20">
        <v>55</v>
      </c>
      <c r="D698" s="20" t="s">
        <v>121</v>
      </c>
      <c r="E698">
        <v>58.5</v>
      </c>
      <c r="F698" s="20">
        <v>18</v>
      </c>
      <c r="G698">
        <v>49.5</v>
      </c>
    </row>
    <row r="699" spans="1:7" x14ac:dyDescent="0.25">
      <c r="A699" s="20" t="s">
        <v>18</v>
      </c>
      <c r="B699" s="20">
        <v>5</v>
      </c>
      <c r="C699" s="20">
        <v>55</v>
      </c>
      <c r="D699" s="20" t="s">
        <v>121</v>
      </c>
      <c r="E699">
        <v>59</v>
      </c>
      <c r="F699" s="20">
        <v>18</v>
      </c>
      <c r="G699">
        <v>49</v>
      </c>
    </row>
    <row r="700" spans="1:7" x14ac:dyDescent="0.25">
      <c r="A700" s="20" t="s">
        <v>18</v>
      </c>
      <c r="B700" s="20">
        <v>5.5</v>
      </c>
      <c r="C700" s="20">
        <v>55</v>
      </c>
      <c r="D700" s="20" t="s">
        <v>121</v>
      </c>
      <c r="E700">
        <v>59.5</v>
      </c>
      <c r="F700" s="20">
        <v>18</v>
      </c>
      <c r="G700">
        <v>48.5</v>
      </c>
    </row>
    <row r="701" spans="1:7" x14ac:dyDescent="0.25">
      <c r="A701" s="20" t="s">
        <v>18</v>
      </c>
      <c r="B701" s="20">
        <v>6</v>
      </c>
      <c r="C701" s="20">
        <v>55</v>
      </c>
      <c r="D701" s="20" t="s">
        <v>121</v>
      </c>
      <c r="E701">
        <v>60</v>
      </c>
      <c r="F701" s="20">
        <v>18</v>
      </c>
      <c r="G701">
        <v>48</v>
      </c>
    </row>
    <row r="702" spans="1:7" x14ac:dyDescent="0.25">
      <c r="A702" s="20" t="s">
        <v>18</v>
      </c>
      <c r="B702" s="20">
        <v>0.5</v>
      </c>
      <c r="C702" s="20">
        <v>58</v>
      </c>
      <c r="D702" s="20" t="s">
        <v>121</v>
      </c>
      <c r="E702">
        <v>60.5</v>
      </c>
      <c r="F702" s="20">
        <v>18</v>
      </c>
      <c r="G702">
        <v>47.5</v>
      </c>
    </row>
    <row r="703" spans="1:7" x14ac:dyDescent="0.25">
      <c r="A703" s="20" t="s">
        <v>18</v>
      </c>
      <c r="B703" s="20">
        <v>1</v>
      </c>
      <c r="C703" s="20">
        <v>58</v>
      </c>
      <c r="D703" s="20" t="s">
        <v>121</v>
      </c>
      <c r="E703">
        <v>61</v>
      </c>
      <c r="F703" s="20">
        <v>18</v>
      </c>
      <c r="G703">
        <v>47</v>
      </c>
    </row>
    <row r="704" spans="1:7" x14ac:dyDescent="0.25">
      <c r="A704" s="20" t="s">
        <v>18</v>
      </c>
      <c r="B704" s="20">
        <v>1.5</v>
      </c>
      <c r="C704" s="20">
        <v>58</v>
      </c>
      <c r="D704" s="20" t="s">
        <v>121</v>
      </c>
      <c r="E704">
        <v>61.5</v>
      </c>
      <c r="F704" s="20">
        <v>18</v>
      </c>
      <c r="G704">
        <v>46.5</v>
      </c>
    </row>
    <row r="705" spans="1:7" x14ac:dyDescent="0.25">
      <c r="A705" s="20" t="s">
        <v>18</v>
      </c>
      <c r="B705" s="20">
        <v>2</v>
      </c>
      <c r="C705" s="20">
        <v>58</v>
      </c>
      <c r="D705" s="20" t="s">
        <v>121</v>
      </c>
      <c r="E705">
        <v>62</v>
      </c>
      <c r="F705" s="20">
        <v>18</v>
      </c>
      <c r="G705">
        <v>46</v>
      </c>
    </row>
    <row r="706" spans="1:7" x14ac:dyDescent="0.25">
      <c r="A706" s="20" t="s">
        <v>18</v>
      </c>
      <c r="B706" s="20">
        <v>2.5</v>
      </c>
      <c r="C706" s="20">
        <v>58</v>
      </c>
      <c r="D706" s="20" t="s">
        <v>121</v>
      </c>
      <c r="E706">
        <v>62.5</v>
      </c>
      <c r="F706" s="20">
        <v>18</v>
      </c>
      <c r="G706">
        <v>45.5</v>
      </c>
    </row>
    <row r="707" spans="1:7" x14ac:dyDescent="0.25">
      <c r="A707" s="20" t="s">
        <v>18</v>
      </c>
      <c r="B707" s="20">
        <v>3</v>
      </c>
      <c r="C707" s="20">
        <v>58</v>
      </c>
      <c r="D707" s="20" t="s">
        <v>121</v>
      </c>
      <c r="E707">
        <v>63</v>
      </c>
      <c r="F707" s="20">
        <v>18</v>
      </c>
      <c r="G707">
        <v>45</v>
      </c>
    </row>
    <row r="708" spans="1:7" x14ac:dyDescent="0.25">
      <c r="A708" s="20" t="s">
        <v>18</v>
      </c>
      <c r="B708" s="20">
        <v>3.5</v>
      </c>
      <c r="C708" s="20">
        <v>58</v>
      </c>
      <c r="D708" s="20" t="s">
        <v>121</v>
      </c>
      <c r="E708">
        <v>63.5</v>
      </c>
      <c r="F708" s="20">
        <v>18</v>
      </c>
      <c r="G708">
        <v>44.5</v>
      </c>
    </row>
    <row r="709" spans="1:7" x14ac:dyDescent="0.25">
      <c r="A709" s="20" t="s">
        <v>18</v>
      </c>
      <c r="B709" s="20">
        <v>4</v>
      </c>
      <c r="C709" s="20">
        <v>58</v>
      </c>
      <c r="D709" s="20" t="s">
        <v>121</v>
      </c>
      <c r="E709">
        <v>64</v>
      </c>
      <c r="F709" s="20">
        <v>18</v>
      </c>
      <c r="G709">
        <v>44</v>
      </c>
    </row>
    <row r="710" spans="1:7" x14ac:dyDescent="0.25">
      <c r="A710" s="20" t="s">
        <v>18</v>
      </c>
      <c r="B710" s="20">
        <v>4.5</v>
      </c>
      <c r="C710" s="20">
        <v>58</v>
      </c>
      <c r="D710" s="20" t="s">
        <v>121</v>
      </c>
      <c r="E710">
        <v>64.5</v>
      </c>
      <c r="F710" s="20">
        <v>18</v>
      </c>
      <c r="G710">
        <v>43.5</v>
      </c>
    </row>
    <row r="711" spans="1:7" x14ac:dyDescent="0.25">
      <c r="A711" s="20" t="s">
        <v>18</v>
      </c>
      <c r="B711" s="20">
        <v>5</v>
      </c>
      <c r="C711" s="20">
        <v>58</v>
      </c>
      <c r="D711" s="20" t="s">
        <v>121</v>
      </c>
      <c r="E711">
        <v>65</v>
      </c>
      <c r="F711" s="20">
        <v>18</v>
      </c>
      <c r="G711">
        <v>43</v>
      </c>
    </row>
    <row r="712" spans="1:7" x14ac:dyDescent="0.25">
      <c r="A712" s="20" t="s">
        <v>18</v>
      </c>
      <c r="B712" s="20">
        <v>5.5</v>
      </c>
      <c r="C712" s="20">
        <v>58</v>
      </c>
      <c r="D712" s="20" t="s">
        <v>121</v>
      </c>
      <c r="E712">
        <v>65.5</v>
      </c>
      <c r="F712" s="20">
        <v>18</v>
      </c>
      <c r="G712">
        <v>42.5</v>
      </c>
    </row>
    <row r="713" spans="1:7" x14ac:dyDescent="0.25">
      <c r="A713" s="20" t="s">
        <v>18</v>
      </c>
      <c r="B713" s="20">
        <v>6</v>
      </c>
      <c r="C713" s="20">
        <v>58</v>
      </c>
      <c r="D713" s="20" t="s">
        <v>121</v>
      </c>
      <c r="E713">
        <v>66</v>
      </c>
      <c r="F713" s="20">
        <v>18</v>
      </c>
      <c r="G713">
        <v>42</v>
      </c>
    </row>
    <row r="714" spans="1:7" x14ac:dyDescent="0.25">
      <c r="A714" s="20" t="s">
        <v>18</v>
      </c>
      <c r="B714" s="20">
        <v>0.5</v>
      </c>
      <c r="C714" s="20">
        <v>58</v>
      </c>
      <c r="D714" s="20" t="s">
        <v>8</v>
      </c>
      <c r="E714">
        <v>66.5</v>
      </c>
      <c r="F714" s="20">
        <v>16</v>
      </c>
      <c r="G714">
        <v>41.5</v>
      </c>
    </row>
    <row r="715" spans="1:7" x14ac:dyDescent="0.25">
      <c r="A715" s="20" t="s">
        <v>18</v>
      </c>
      <c r="B715" s="20">
        <v>1</v>
      </c>
      <c r="C715" s="20">
        <v>58</v>
      </c>
      <c r="D715" s="20" t="s">
        <v>8</v>
      </c>
      <c r="E715">
        <v>67</v>
      </c>
      <c r="F715" s="20">
        <v>16</v>
      </c>
      <c r="G715">
        <v>41</v>
      </c>
    </row>
    <row r="716" spans="1:7" x14ac:dyDescent="0.25">
      <c r="A716" s="20" t="s">
        <v>18</v>
      </c>
      <c r="B716" s="20">
        <v>1.5</v>
      </c>
      <c r="C716" s="20">
        <v>58</v>
      </c>
      <c r="D716" s="20" t="s">
        <v>8</v>
      </c>
      <c r="E716">
        <v>67.5</v>
      </c>
      <c r="F716" s="20">
        <v>16</v>
      </c>
      <c r="G716">
        <v>40.5</v>
      </c>
    </row>
    <row r="717" spans="1:7" x14ac:dyDescent="0.25">
      <c r="A717" s="20" t="s">
        <v>18</v>
      </c>
      <c r="B717" s="20">
        <v>2</v>
      </c>
      <c r="C717" s="20">
        <v>58</v>
      </c>
      <c r="D717" s="20" t="s">
        <v>8</v>
      </c>
      <c r="E717">
        <v>68</v>
      </c>
      <c r="F717" s="20">
        <v>16</v>
      </c>
      <c r="G717">
        <v>40</v>
      </c>
    </row>
    <row r="718" spans="1:7" x14ac:dyDescent="0.25">
      <c r="A718" s="20" t="s">
        <v>18</v>
      </c>
      <c r="B718" s="20">
        <v>2.5</v>
      </c>
      <c r="C718" s="20">
        <v>58</v>
      </c>
      <c r="D718" s="20" t="s">
        <v>8</v>
      </c>
      <c r="E718">
        <v>68.5</v>
      </c>
      <c r="F718" s="20">
        <v>16</v>
      </c>
      <c r="G718">
        <v>39.5</v>
      </c>
    </row>
    <row r="719" spans="1:7" x14ac:dyDescent="0.25">
      <c r="A719" s="20" t="s">
        <v>18</v>
      </c>
      <c r="B719" s="20">
        <v>3</v>
      </c>
      <c r="C719" s="20">
        <v>58</v>
      </c>
      <c r="D719" s="20" t="s">
        <v>8</v>
      </c>
      <c r="E719">
        <v>69</v>
      </c>
      <c r="F719" s="20">
        <v>16</v>
      </c>
      <c r="G719">
        <v>39</v>
      </c>
    </row>
    <row r="720" spans="1:7" x14ac:dyDescent="0.25">
      <c r="A720" s="20" t="s">
        <v>18</v>
      </c>
      <c r="B720" s="20">
        <v>3.5</v>
      </c>
      <c r="C720" s="20">
        <v>58</v>
      </c>
      <c r="D720" s="20" t="s">
        <v>8</v>
      </c>
      <c r="E720">
        <v>69.5</v>
      </c>
      <c r="F720" s="20">
        <v>16</v>
      </c>
      <c r="G720">
        <v>38.5</v>
      </c>
    </row>
    <row r="721" spans="1:7" x14ac:dyDescent="0.25">
      <c r="A721" s="20" t="s">
        <v>18</v>
      </c>
      <c r="B721" s="20">
        <v>4</v>
      </c>
      <c r="C721" s="20">
        <v>58</v>
      </c>
      <c r="D721" s="20" t="s">
        <v>8</v>
      </c>
      <c r="E721">
        <v>70</v>
      </c>
      <c r="F721" s="20">
        <v>16</v>
      </c>
      <c r="G721">
        <v>38</v>
      </c>
    </row>
    <row r="722" spans="1:7" x14ac:dyDescent="0.25">
      <c r="A722" s="20" t="s">
        <v>18</v>
      </c>
      <c r="B722" s="20">
        <v>4.5</v>
      </c>
      <c r="C722" s="20">
        <v>58</v>
      </c>
      <c r="D722" s="20" t="s">
        <v>8</v>
      </c>
      <c r="E722">
        <v>70.5</v>
      </c>
      <c r="F722" s="20">
        <v>16</v>
      </c>
      <c r="G722">
        <v>37.5</v>
      </c>
    </row>
    <row r="723" spans="1:7" x14ac:dyDescent="0.25">
      <c r="A723" s="20" t="s">
        <v>18</v>
      </c>
      <c r="B723" s="20">
        <v>5</v>
      </c>
      <c r="C723" s="20">
        <v>58</v>
      </c>
      <c r="D723" s="20" t="s">
        <v>8</v>
      </c>
      <c r="E723">
        <v>71</v>
      </c>
      <c r="F723" s="20">
        <v>16</v>
      </c>
      <c r="G723">
        <v>37</v>
      </c>
    </row>
    <row r="724" spans="1:7" ht="15" customHeight="1" x14ac:dyDescent="0.25">
      <c r="A724" s="20" t="s">
        <v>18</v>
      </c>
      <c r="B724" s="20">
        <v>5.5</v>
      </c>
      <c r="C724" s="20">
        <v>58</v>
      </c>
      <c r="D724" s="20" t="s">
        <v>8</v>
      </c>
      <c r="E724">
        <v>71.5</v>
      </c>
      <c r="F724" s="20">
        <v>16</v>
      </c>
      <c r="G724">
        <v>36.5</v>
      </c>
    </row>
    <row r="725" spans="1:7" ht="15" customHeight="1" x14ac:dyDescent="0.25">
      <c r="A725" s="20" t="s">
        <v>18</v>
      </c>
      <c r="B725" s="20">
        <v>6</v>
      </c>
      <c r="C725" s="20">
        <v>58</v>
      </c>
      <c r="D725" s="20" t="s">
        <v>8</v>
      </c>
      <c r="E725">
        <v>72</v>
      </c>
      <c r="F725" s="20">
        <v>16</v>
      </c>
      <c r="G725">
        <v>36</v>
      </c>
    </row>
    <row r="726" spans="1:7" x14ac:dyDescent="0.25">
      <c r="A726" s="20" t="s">
        <v>18</v>
      </c>
      <c r="B726" s="20">
        <v>0.5</v>
      </c>
      <c r="C726" s="20">
        <v>58</v>
      </c>
      <c r="D726" s="20" t="s">
        <v>9</v>
      </c>
      <c r="E726">
        <v>72.5</v>
      </c>
      <c r="F726" s="20">
        <v>14</v>
      </c>
      <c r="G726">
        <v>35.5</v>
      </c>
    </row>
    <row r="727" spans="1:7" x14ac:dyDescent="0.25">
      <c r="A727" s="20" t="s">
        <v>18</v>
      </c>
      <c r="B727" s="20">
        <v>1</v>
      </c>
      <c r="C727" s="20">
        <v>58</v>
      </c>
      <c r="D727" s="20" t="s">
        <v>9</v>
      </c>
      <c r="E727">
        <v>73</v>
      </c>
      <c r="F727" s="20">
        <v>14</v>
      </c>
      <c r="G727">
        <v>35</v>
      </c>
    </row>
    <row r="728" spans="1:7" x14ac:dyDescent="0.25">
      <c r="A728" s="20" t="s">
        <v>18</v>
      </c>
      <c r="B728" s="20">
        <v>1.5</v>
      </c>
      <c r="C728" s="20">
        <v>58</v>
      </c>
      <c r="D728" s="20" t="s">
        <v>9</v>
      </c>
      <c r="E728">
        <v>73.5</v>
      </c>
      <c r="F728" s="20">
        <v>14</v>
      </c>
      <c r="G728">
        <v>34.5</v>
      </c>
    </row>
    <row r="729" spans="1:7" x14ac:dyDescent="0.25">
      <c r="A729" s="20" t="s">
        <v>18</v>
      </c>
      <c r="B729" s="20">
        <v>2</v>
      </c>
      <c r="C729" s="20">
        <v>58</v>
      </c>
      <c r="D729" s="20" t="s">
        <v>9</v>
      </c>
      <c r="E729">
        <v>74</v>
      </c>
      <c r="F729" s="20">
        <v>14</v>
      </c>
      <c r="G729">
        <v>34</v>
      </c>
    </row>
    <row r="730" spans="1:7" x14ac:dyDescent="0.25">
      <c r="A730" s="20" t="s">
        <v>18</v>
      </c>
      <c r="B730" s="20">
        <v>2.5</v>
      </c>
      <c r="C730" s="20">
        <v>58</v>
      </c>
      <c r="D730" s="20" t="s">
        <v>9</v>
      </c>
      <c r="E730">
        <v>74.5</v>
      </c>
      <c r="F730" s="20">
        <v>14</v>
      </c>
      <c r="G730">
        <v>33.5</v>
      </c>
    </row>
    <row r="731" spans="1:7" x14ac:dyDescent="0.25">
      <c r="A731" s="20" t="s">
        <v>18</v>
      </c>
      <c r="B731" s="20">
        <v>3</v>
      </c>
      <c r="C731" s="20">
        <v>58</v>
      </c>
      <c r="D731" s="20" t="s">
        <v>9</v>
      </c>
      <c r="E731">
        <v>75</v>
      </c>
      <c r="F731" s="20">
        <v>14</v>
      </c>
      <c r="G731">
        <v>33</v>
      </c>
    </row>
    <row r="732" spans="1:7" x14ac:dyDescent="0.25">
      <c r="A732" s="20" t="s">
        <v>18</v>
      </c>
      <c r="B732" s="20">
        <v>3.5</v>
      </c>
      <c r="C732" s="20">
        <v>58</v>
      </c>
      <c r="D732" s="20" t="s">
        <v>9</v>
      </c>
      <c r="E732">
        <v>75.5</v>
      </c>
      <c r="F732" s="20">
        <v>14</v>
      </c>
      <c r="G732">
        <v>32.5</v>
      </c>
    </row>
    <row r="733" spans="1:7" x14ac:dyDescent="0.25">
      <c r="A733" s="20" t="s">
        <v>18</v>
      </c>
      <c r="B733" s="20">
        <v>4</v>
      </c>
      <c r="C733" s="20">
        <v>58</v>
      </c>
      <c r="D733" s="20" t="s">
        <v>9</v>
      </c>
      <c r="E733">
        <v>76</v>
      </c>
      <c r="F733" s="20">
        <v>14</v>
      </c>
      <c r="G733">
        <v>32</v>
      </c>
    </row>
    <row r="734" spans="1:7" x14ac:dyDescent="0.25">
      <c r="A734" s="20" t="s">
        <v>18</v>
      </c>
      <c r="B734" s="20">
        <v>4.5</v>
      </c>
      <c r="C734" s="20">
        <v>58</v>
      </c>
      <c r="D734" s="20" t="s">
        <v>9</v>
      </c>
      <c r="E734">
        <v>76.5</v>
      </c>
      <c r="F734" s="20">
        <v>14</v>
      </c>
      <c r="G734">
        <v>31.5</v>
      </c>
    </row>
    <row r="735" spans="1:7" x14ac:dyDescent="0.25">
      <c r="A735" s="20" t="s">
        <v>18</v>
      </c>
      <c r="B735" s="20">
        <v>5</v>
      </c>
      <c r="C735" s="20">
        <v>58</v>
      </c>
      <c r="D735" s="20" t="s">
        <v>9</v>
      </c>
      <c r="E735">
        <v>77</v>
      </c>
      <c r="F735" s="20">
        <v>14</v>
      </c>
      <c r="G735">
        <v>31</v>
      </c>
    </row>
    <row r="736" spans="1:7" x14ac:dyDescent="0.25">
      <c r="A736" s="20" t="s">
        <v>18</v>
      </c>
      <c r="B736" s="20">
        <v>5.5</v>
      </c>
      <c r="C736" s="20">
        <v>58</v>
      </c>
      <c r="D736" s="20" t="s">
        <v>9</v>
      </c>
      <c r="E736">
        <v>77.5</v>
      </c>
      <c r="F736" s="20">
        <v>14</v>
      </c>
      <c r="G736">
        <v>30.5</v>
      </c>
    </row>
    <row r="737" spans="1:7" x14ac:dyDescent="0.25">
      <c r="A737" s="20" t="s">
        <v>18</v>
      </c>
      <c r="B737" s="20">
        <v>6</v>
      </c>
      <c r="C737" s="20">
        <v>58</v>
      </c>
      <c r="D737" s="20" t="s">
        <v>9</v>
      </c>
      <c r="E737">
        <v>78</v>
      </c>
      <c r="F737" s="20">
        <v>14</v>
      </c>
      <c r="G737">
        <v>30</v>
      </c>
    </row>
    <row r="738" spans="1:7" x14ac:dyDescent="0.25">
      <c r="A738" s="20" t="s">
        <v>18</v>
      </c>
      <c r="B738" s="20">
        <v>0.5</v>
      </c>
      <c r="C738" s="20">
        <v>58</v>
      </c>
      <c r="D738" s="20" t="s">
        <v>10</v>
      </c>
      <c r="E738">
        <v>78.5</v>
      </c>
      <c r="F738" s="20">
        <v>13</v>
      </c>
      <c r="G738">
        <v>29.5</v>
      </c>
    </row>
    <row r="739" spans="1:7" x14ac:dyDescent="0.25">
      <c r="A739" s="20" t="s">
        <v>18</v>
      </c>
      <c r="B739" s="20">
        <v>1</v>
      </c>
      <c r="C739" s="20">
        <v>58</v>
      </c>
      <c r="D739" s="20" t="s">
        <v>10</v>
      </c>
      <c r="E739">
        <v>79</v>
      </c>
      <c r="F739" s="20">
        <v>13</v>
      </c>
      <c r="G739">
        <v>29</v>
      </c>
    </row>
    <row r="740" spans="1:7" x14ac:dyDescent="0.25">
      <c r="A740" s="20" t="s">
        <v>18</v>
      </c>
      <c r="B740" s="20">
        <v>1.5</v>
      </c>
      <c r="C740" s="20">
        <v>58</v>
      </c>
      <c r="D740" s="20" t="s">
        <v>10</v>
      </c>
      <c r="E740">
        <v>79.5</v>
      </c>
      <c r="F740" s="20">
        <v>13</v>
      </c>
      <c r="G740">
        <v>28.5</v>
      </c>
    </row>
    <row r="741" spans="1:7" x14ac:dyDescent="0.25">
      <c r="A741" s="20" t="s">
        <v>18</v>
      </c>
      <c r="B741" s="20">
        <v>2</v>
      </c>
      <c r="C741" s="20">
        <v>58</v>
      </c>
      <c r="D741" s="20" t="s">
        <v>10</v>
      </c>
      <c r="E741">
        <v>80</v>
      </c>
      <c r="F741" s="20">
        <v>13</v>
      </c>
      <c r="G741">
        <v>28</v>
      </c>
    </row>
    <row r="742" spans="1:7" x14ac:dyDescent="0.25">
      <c r="A742" s="20" t="s">
        <v>18</v>
      </c>
      <c r="B742" s="20">
        <v>2.5</v>
      </c>
      <c r="C742" s="20">
        <v>58</v>
      </c>
      <c r="D742" s="20" t="s">
        <v>10</v>
      </c>
      <c r="E742">
        <v>80.5</v>
      </c>
      <c r="F742" s="20">
        <v>13</v>
      </c>
      <c r="G742">
        <v>27.5</v>
      </c>
    </row>
    <row r="743" spans="1:7" x14ac:dyDescent="0.25">
      <c r="A743" s="20" t="s">
        <v>18</v>
      </c>
      <c r="B743" s="20">
        <v>3</v>
      </c>
      <c r="C743" s="20">
        <v>58</v>
      </c>
      <c r="D743" s="20" t="s">
        <v>10</v>
      </c>
      <c r="E743">
        <v>81</v>
      </c>
      <c r="F743" s="20">
        <v>13</v>
      </c>
      <c r="G743">
        <v>27</v>
      </c>
    </row>
    <row r="744" spans="1:7" x14ac:dyDescent="0.25">
      <c r="A744" s="20" t="s">
        <v>18</v>
      </c>
      <c r="B744" s="20">
        <v>3.5</v>
      </c>
      <c r="C744" s="20">
        <v>58</v>
      </c>
      <c r="D744" s="20" t="s">
        <v>10</v>
      </c>
      <c r="E744">
        <v>81.5</v>
      </c>
      <c r="F744" s="20">
        <v>13</v>
      </c>
      <c r="G744">
        <v>26.5</v>
      </c>
    </row>
    <row r="745" spans="1:7" x14ac:dyDescent="0.25">
      <c r="A745" s="20" t="s">
        <v>18</v>
      </c>
      <c r="B745" s="20">
        <v>4</v>
      </c>
      <c r="C745" s="20">
        <v>58</v>
      </c>
      <c r="D745" s="20" t="s">
        <v>10</v>
      </c>
      <c r="E745">
        <v>82</v>
      </c>
      <c r="F745" s="20">
        <v>13</v>
      </c>
      <c r="G745">
        <v>26</v>
      </c>
    </row>
    <row r="746" spans="1:7" x14ac:dyDescent="0.25">
      <c r="A746" s="20" t="s">
        <v>18</v>
      </c>
      <c r="B746" s="20">
        <v>4.5</v>
      </c>
      <c r="C746" s="20">
        <v>58</v>
      </c>
      <c r="D746" s="20" t="s">
        <v>10</v>
      </c>
      <c r="E746">
        <v>82.5</v>
      </c>
      <c r="F746" s="20">
        <v>13</v>
      </c>
      <c r="G746">
        <v>25.5</v>
      </c>
    </row>
    <row r="747" spans="1:7" x14ac:dyDescent="0.25">
      <c r="A747" s="20" t="s">
        <v>18</v>
      </c>
      <c r="B747" s="20">
        <v>5</v>
      </c>
      <c r="C747" s="20">
        <v>58</v>
      </c>
      <c r="D747" s="20" t="s">
        <v>10</v>
      </c>
      <c r="E747">
        <v>83</v>
      </c>
      <c r="F747" s="20">
        <v>13</v>
      </c>
      <c r="G747">
        <v>25</v>
      </c>
    </row>
    <row r="748" spans="1:7" x14ac:dyDescent="0.25">
      <c r="A748" s="20" t="s">
        <v>18</v>
      </c>
      <c r="B748" s="20">
        <v>5.5</v>
      </c>
      <c r="C748" s="20">
        <v>58</v>
      </c>
      <c r="D748" s="20" t="s">
        <v>10</v>
      </c>
      <c r="E748">
        <v>83.5</v>
      </c>
      <c r="F748" s="20">
        <v>13</v>
      </c>
      <c r="G748">
        <v>24.5</v>
      </c>
    </row>
    <row r="749" spans="1:7" x14ac:dyDescent="0.25">
      <c r="A749" s="20" t="s">
        <v>18</v>
      </c>
      <c r="B749" s="20">
        <v>6</v>
      </c>
      <c r="C749" s="20">
        <v>58</v>
      </c>
      <c r="D749" s="20" t="s">
        <v>10</v>
      </c>
      <c r="E749">
        <v>84</v>
      </c>
      <c r="F749" s="20">
        <v>13</v>
      </c>
      <c r="G749">
        <v>24</v>
      </c>
    </row>
    <row r="750" spans="1:7" x14ac:dyDescent="0.25">
      <c r="A750" s="20" t="s">
        <v>18</v>
      </c>
      <c r="B750" s="20">
        <v>0.5</v>
      </c>
      <c r="C750" s="20">
        <v>58</v>
      </c>
      <c r="D750" s="20" t="s">
        <v>11</v>
      </c>
      <c r="E750" s="21">
        <v>84.5</v>
      </c>
      <c r="F750" s="20">
        <v>12</v>
      </c>
      <c r="G750">
        <v>23.5</v>
      </c>
    </row>
    <row r="751" spans="1:7" x14ac:dyDescent="0.25">
      <c r="A751" s="20" t="s">
        <v>18</v>
      </c>
      <c r="B751" s="20">
        <v>1</v>
      </c>
      <c r="C751" s="20">
        <v>58</v>
      </c>
      <c r="D751" s="20" t="s">
        <v>11</v>
      </c>
      <c r="E751" s="21">
        <v>85</v>
      </c>
      <c r="F751" s="20">
        <v>12</v>
      </c>
      <c r="G751">
        <v>23</v>
      </c>
    </row>
    <row r="752" spans="1:7" x14ac:dyDescent="0.25">
      <c r="A752" s="20" t="s">
        <v>18</v>
      </c>
      <c r="B752" s="20">
        <v>1.5</v>
      </c>
      <c r="C752" s="20">
        <v>58</v>
      </c>
      <c r="D752" s="20" t="s">
        <v>11</v>
      </c>
      <c r="E752" s="21">
        <v>85.5</v>
      </c>
      <c r="F752" s="20">
        <v>12</v>
      </c>
      <c r="G752">
        <v>22.5</v>
      </c>
    </row>
    <row r="753" spans="1:7" x14ac:dyDescent="0.25">
      <c r="A753" s="20" t="s">
        <v>18</v>
      </c>
      <c r="B753" s="20">
        <v>2</v>
      </c>
      <c r="C753" s="20">
        <v>58</v>
      </c>
      <c r="D753" s="20" t="s">
        <v>11</v>
      </c>
      <c r="E753" s="21">
        <v>86</v>
      </c>
      <c r="F753" s="20">
        <v>12</v>
      </c>
      <c r="G753">
        <v>22</v>
      </c>
    </row>
    <row r="754" spans="1:7" x14ac:dyDescent="0.25">
      <c r="A754" s="20" t="s">
        <v>18</v>
      </c>
      <c r="B754" s="20">
        <v>2.5</v>
      </c>
      <c r="C754" s="20">
        <v>58</v>
      </c>
      <c r="D754" s="20" t="s">
        <v>11</v>
      </c>
      <c r="E754" s="21">
        <v>86.5</v>
      </c>
      <c r="F754" s="20">
        <v>12</v>
      </c>
      <c r="G754">
        <v>21.5</v>
      </c>
    </row>
    <row r="755" spans="1:7" x14ac:dyDescent="0.25">
      <c r="A755" s="20" t="s">
        <v>18</v>
      </c>
      <c r="B755" s="20">
        <v>3</v>
      </c>
      <c r="C755" s="20">
        <v>58</v>
      </c>
      <c r="D755" s="20" t="s">
        <v>11</v>
      </c>
      <c r="E755" s="21">
        <v>87</v>
      </c>
      <c r="F755" s="20">
        <v>12</v>
      </c>
      <c r="G755">
        <v>21</v>
      </c>
    </row>
    <row r="756" spans="1:7" x14ac:dyDescent="0.25">
      <c r="A756" s="20" t="s">
        <v>18</v>
      </c>
      <c r="B756" s="20">
        <v>3.5</v>
      </c>
      <c r="C756" s="20">
        <v>58</v>
      </c>
      <c r="D756" s="20" t="s">
        <v>11</v>
      </c>
      <c r="E756" s="21">
        <v>87.5</v>
      </c>
      <c r="F756" s="20">
        <v>12</v>
      </c>
      <c r="G756">
        <v>20.5</v>
      </c>
    </row>
    <row r="757" spans="1:7" x14ac:dyDescent="0.25">
      <c r="A757" s="20" t="s">
        <v>18</v>
      </c>
      <c r="B757" s="20">
        <v>4</v>
      </c>
      <c r="C757" s="20">
        <v>58</v>
      </c>
      <c r="D757" s="20" t="s">
        <v>11</v>
      </c>
      <c r="E757" s="21">
        <v>88</v>
      </c>
      <c r="F757" s="20">
        <v>12</v>
      </c>
      <c r="G757">
        <v>20</v>
      </c>
    </row>
    <row r="758" spans="1:7" x14ac:dyDescent="0.25">
      <c r="A758" s="20" t="s">
        <v>18</v>
      </c>
      <c r="B758" s="20">
        <v>4.5</v>
      </c>
      <c r="C758" s="20">
        <v>58</v>
      </c>
      <c r="D758" s="20" t="s">
        <v>11</v>
      </c>
      <c r="E758" s="21">
        <v>88.5</v>
      </c>
      <c r="F758" s="20">
        <v>12</v>
      </c>
      <c r="G758">
        <v>19.5</v>
      </c>
    </row>
    <row r="759" spans="1:7" x14ac:dyDescent="0.25">
      <c r="A759" s="20" t="s">
        <v>18</v>
      </c>
      <c r="B759" s="20">
        <v>5</v>
      </c>
      <c r="C759" s="20">
        <v>58</v>
      </c>
      <c r="D759" s="20" t="s">
        <v>11</v>
      </c>
      <c r="E759" s="21">
        <v>89</v>
      </c>
      <c r="F759" s="20">
        <v>12</v>
      </c>
      <c r="G759">
        <v>19</v>
      </c>
    </row>
    <row r="760" spans="1:7" x14ac:dyDescent="0.25">
      <c r="A760" s="20" t="s">
        <v>18</v>
      </c>
      <c r="B760" s="20">
        <v>5.5</v>
      </c>
      <c r="C760" s="20">
        <v>58</v>
      </c>
      <c r="D760" s="20" t="s">
        <v>11</v>
      </c>
      <c r="E760" s="21">
        <v>89.5</v>
      </c>
      <c r="F760" s="20">
        <v>12</v>
      </c>
      <c r="G760">
        <v>18.5</v>
      </c>
    </row>
    <row r="761" spans="1:7" x14ac:dyDescent="0.25">
      <c r="A761" s="20" t="s">
        <v>18</v>
      </c>
      <c r="B761" s="20">
        <v>6</v>
      </c>
      <c r="C761" s="20">
        <v>58</v>
      </c>
      <c r="D761" s="20" t="s">
        <v>11</v>
      </c>
      <c r="E761" s="21">
        <v>90</v>
      </c>
      <c r="F761" s="20">
        <v>12</v>
      </c>
      <c r="G761">
        <v>18</v>
      </c>
    </row>
    <row r="762" spans="1:7" x14ac:dyDescent="0.25">
      <c r="A762" s="20" t="s">
        <v>18</v>
      </c>
      <c r="B762" s="20">
        <v>0.5</v>
      </c>
      <c r="C762" s="20">
        <v>58</v>
      </c>
      <c r="D762" s="20" t="s">
        <v>12</v>
      </c>
      <c r="E762" s="21">
        <v>90.5</v>
      </c>
      <c r="F762" s="20">
        <v>11.25</v>
      </c>
      <c r="G762">
        <v>17.5</v>
      </c>
    </row>
    <row r="763" spans="1:7" x14ac:dyDescent="0.25">
      <c r="A763" s="20" t="s">
        <v>18</v>
      </c>
      <c r="B763" s="20">
        <v>1</v>
      </c>
      <c r="C763" s="20">
        <v>58</v>
      </c>
      <c r="D763" s="20" t="s">
        <v>12</v>
      </c>
      <c r="E763" s="21">
        <v>91</v>
      </c>
      <c r="F763" s="20">
        <v>11.25</v>
      </c>
      <c r="G763">
        <v>17</v>
      </c>
    </row>
    <row r="764" spans="1:7" x14ac:dyDescent="0.25">
      <c r="A764" s="20" t="s">
        <v>18</v>
      </c>
      <c r="B764" s="20">
        <v>1.5</v>
      </c>
      <c r="C764" s="20">
        <v>58</v>
      </c>
      <c r="D764" s="20" t="s">
        <v>12</v>
      </c>
      <c r="E764" s="21">
        <v>91.5</v>
      </c>
      <c r="F764" s="20">
        <v>11.25</v>
      </c>
      <c r="G764">
        <v>16.5</v>
      </c>
    </row>
    <row r="765" spans="1:7" x14ac:dyDescent="0.25">
      <c r="A765" s="20" t="s">
        <v>18</v>
      </c>
      <c r="B765" s="20">
        <v>2</v>
      </c>
      <c r="C765" s="20">
        <v>58</v>
      </c>
      <c r="D765" s="20" t="s">
        <v>12</v>
      </c>
      <c r="E765" s="21">
        <v>92</v>
      </c>
      <c r="F765" s="20">
        <v>11.25</v>
      </c>
      <c r="G765">
        <v>16</v>
      </c>
    </row>
    <row r="766" spans="1:7" x14ac:dyDescent="0.25">
      <c r="A766" s="20" t="s">
        <v>18</v>
      </c>
      <c r="B766" s="20">
        <v>2.5</v>
      </c>
      <c r="C766" s="20">
        <v>58</v>
      </c>
      <c r="D766" s="20" t="s">
        <v>12</v>
      </c>
      <c r="E766" s="21">
        <v>92.5</v>
      </c>
      <c r="F766" s="20">
        <v>11.25</v>
      </c>
      <c r="G766">
        <v>15.5</v>
      </c>
    </row>
    <row r="767" spans="1:7" x14ac:dyDescent="0.25">
      <c r="A767" s="20" t="s">
        <v>18</v>
      </c>
      <c r="B767" s="20">
        <v>3</v>
      </c>
      <c r="C767" s="20">
        <v>58</v>
      </c>
      <c r="D767" s="20" t="s">
        <v>12</v>
      </c>
      <c r="E767" s="21">
        <v>93</v>
      </c>
      <c r="F767" s="20">
        <v>11.25</v>
      </c>
      <c r="G767">
        <v>15</v>
      </c>
    </row>
    <row r="768" spans="1:7" x14ac:dyDescent="0.25">
      <c r="A768" s="20" t="s">
        <v>18</v>
      </c>
      <c r="B768" s="20">
        <v>3.5</v>
      </c>
      <c r="C768" s="20">
        <v>58</v>
      </c>
      <c r="D768" s="20" t="s">
        <v>12</v>
      </c>
      <c r="E768" s="21">
        <v>93.5</v>
      </c>
      <c r="F768" s="20">
        <v>11.25</v>
      </c>
      <c r="G768">
        <v>14.5</v>
      </c>
    </row>
    <row r="769" spans="1:7" x14ac:dyDescent="0.25">
      <c r="A769" s="20" t="s">
        <v>18</v>
      </c>
      <c r="B769" s="20">
        <v>4</v>
      </c>
      <c r="C769" s="20">
        <v>58</v>
      </c>
      <c r="D769" s="20" t="s">
        <v>12</v>
      </c>
      <c r="E769" s="21">
        <v>94</v>
      </c>
      <c r="F769" s="20">
        <v>11.25</v>
      </c>
      <c r="G769">
        <v>14</v>
      </c>
    </row>
    <row r="770" spans="1:7" x14ac:dyDescent="0.25">
      <c r="A770" s="20" t="s">
        <v>18</v>
      </c>
      <c r="B770" s="20">
        <v>4.5</v>
      </c>
      <c r="C770" s="20">
        <v>58</v>
      </c>
      <c r="D770" s="20" t="s">
        <v>12</v>
      </c>
      <c r="E770" s="21">
        <v>94.5</v>
      </c>
      <c r="F770" s="20">
        <v>11.25</v>
      </c>
      <c r="G770">
        <v>13.5</v>
      </c>
    </row>
    <row r="771" spans="1:7" x14ac:dyDescent="0.25">
      <c r="A771" s="20" t="s">
        <v>18</v>
      </c>
      <c r="B771" s="20">
        <v>5</v>
      </c>
      <c r="C771" s="20">
        <v>58</v>
      </c>
      <c r="D771" s="20" t="s">
        <v>12</v>
      </c>
      <c r="E771" s="21">
        <v>95</v>
      </c>
      <c r="F771" s="20">
        <v>11.25</v>
      </c>
      <c r="G771">
        <v>13</v>
      </c>
    </row>
    <row r="772" spans="1:7" x14ac:dyDescent="0.25">
      <c r="A772" s="20" t="s">
        <v>18</v>
      </c>
      <c r="B772" s="20">
        <v>5.5</v>
      </c>
      <c r="C772" s="20">
        <v>58</v>
      </c>
      <c r="D772" s="20" t="s">
        <v>12</v>
      </c>
      <c r="E772" s="21">
        <v>95.5</v>
      </c>
      <c r="F772" s="20">
        <v>11.25</v>
      </c>
      <c r="G772">
        <v>12.5</v>
      </c>
    </row>
    <row r="773" spans="1:7" x14ac:dyDescent="0.25">
      <c r="A773" s="20" t="s">
        <v>18</v>
      </c>
      <c r="B773" s="20">
        <v>6</v>
      </c>
      <c r="C773" s="20">
        <v>58</v>
      </c>
      <c r="D773" s="20" t="s">
        <v>12</v>
      </c>
      <c r="E773" s="21">
        <v>96</v>
      </c>
      <c r="F773" s="20">
        <v>11.25</v>
      </c>
      <c r="G773">
        <v>12</v>
      </c>
    </row>
    <row r="774" spans="1:7" x14ac:dyDescent="0.25">
      <c r="A774" s="20" t="s">
        <v>18</v>
      </c>
      <c r="B774" s="20">
        <v>0.5</v>
      </c>
      <c r="C774" s="20">
        <v>58</v>
      </c>
      <c r="D774" s="20" t="s">
        <v>13</v>
      </c>
      <c r="E774" s="21">
        <v>96.5</v>
      </c>
      <c r="F774" s="20" t="s">
        <v>165</v>
      </c>
      <c r="G774">
        <v>11.5</v>
      </c>
    </row>
    <row r="775" spans="1:7" x14ac:dyDescent="0.25">
      <c r="A775" s="20" t="s">
        <v>18</v>
      </c>
      <c r="B775" s="20">
        <v>1</v>
      </c>
      <c r="C775" s="20">
        <v>58</v>
      </c>
      <c r="D775" s="20" t="s">
        <v>13</v>
      </c>
      <c r="E775" s="21">
        <v>97</v>
      </c>
      <c r="F775" s="20" t="s">
        <v>165</v>
      </c>
      <c r="G775">
        <v>11</v>
      </c>
    </row>
    <row r="776" spans="1:7" x14ac:dyDescent="0.25">
      <c r="A776" s="20" t="s">
        <v>18</v>
      </c>
      <c r="B776" s="20">
        <v>1.5</v>
      </c>
      <c r="C776" s="20">
        <v>58</v>
      </c>
      <c r="D776" s="20" t="s">
        <v>13</v>
      </c>
      <c r="E776" s="21">
        <v>97.5</v>
      </c>
      <c r="F776" s="20" t="s">
        <v>165</v>
      </c>
      <c r="G776">
        <v>10.5</v>
      </c>
    </row>
    <row r="777" spans="1:7" x14ac:dyDescent="0.25">
      <c r="A777" s="20" t="s">
        <v>18</v>
      </c>
      <c r="B777" s="20">
        <v>2</v>
      </c>
      <c r="C777" s="20">
        <v>58</v>
      </c>
      <c r="D777" s="20" t="s">
        <v>13</v>
      </c>
      <c r="E777" s="21">
        <v>98</v>
      </c>
      <c r="F777" s="20" t="s">
        <v>165</v>
      </c>
      <c r="G777">
        <v>10</v>
      </c>
    </row>
    <row r="778" spans="1:7" x14ac:dyDescent="0.25">
      <c r="A778" s="20" t="s">
        <v>18</v>
      </c>
      <c r="B778" s="20">
        <v>2.5</v>
      </c>
      <c r="C778" s="20">
        <v>58</v>
      </c>
      <c r="D778" s="20" t="s">
        <v>13</v>
      </c>
      <c r="E778" s="21">
        <v>98.5</v>
      </c>
      <c r="F778" s="20" t="s">
        <v>165</v>
      </c>
      <c r="G778">
        <v>9.5</v>
      </c>
    </row>
    <row r="779" spans="1:7" x14ac:dyDescent="0.25">
      <c r="A779" s="20" t="s">
        <v>18</v>
      </c>
      <c r="B779" s="20">
        <v>3</v>
      </c>
      <c r="C779" s="20">
        <v>58</v>
      </c>
      <c r="D779" s="20" t="s">
        <v>13</v>
      </c>
      <c r="E779" s="21">
        <v>99</v>
      </c>
      <c r="F779" s="20" t="s">
        <v>165</v>
      </c>
      <c r="G779">
        <v>9</v>
      </c>
    </row>
    <row r="780" spans="1:7" x14ac:dyDescent="0.25">
      <c r="A780" s="20" t="s">
        <v>18</v>
      </c>
      <c r="B780" s="20">
        <v>3.5</v>
      </c>
      <c r="C780" s="20">
        <v>58</v>
      </c>
      <c r="D780" s="20" t="s">
        <v>13</v>
      </c>
      <c r="E780" s="21">
        <v>99.5</v>
      </c>
      <c r="F780" s="20" t="s">
        <v>165</v>
      </c>
      <c r="G780">
        <v>8.5</v>
      </c>
    </row>
    <row r="781" spans="1:7" x14ac:dyDescent="0.25">
      <c r="A781" s="20" t="s">
        <v>18</v>
      </c>
      <c r="B781" s="20">
        <v>4</v>
      </c>
      <c r="C781" s="20">
        <v>58</v>
      </c>
      <c r="D781" s="20" t="s">
        <v>13</v>
      </c>
      <c r="E781" s="21">
        <v>100</v>
      </c>
      <c r="F781" s="20" t="s">
        <v>165</v>
      </c>
      <c r="G781">
        <v>8</v>
      </c>
    </row>
    <row r="782" spans="1:7" x14ac:dyDescent="0.25">
      <c r="A782" s="20" t="s">
        <v>18</v>
      </c>
      <c r="B782" s="20">
        <v>4.5</v>
      </c>
      <c r="C782" s="20">
        <v>58</v>
      </c>
      <c r="D782" s="20" t="s">
        <v>13</v>
      </c>
      <c r="E782" s="21">
        <v>100.5</v>
      </c>
      <c r="F782" s="20" t="s">
        <v>165</v>
      </c>
      <c r="G782">
        <v>7.5</v>
      </c>
    </row>
    <row r="783" spans="1:7" x14ac:dyDescent="0.25">
      <c r="A783" s="20" t="s">
        <v>18</v>
      </c>
      <c r="B783" s="20">
        <v>5</v>
      </c>
      <c r="C783" s="20">
        <v>58</v>
      </c>
      <c r="D783" s="20" t="s">
        <v>13</v>
      </c>
      <c r="E783" s="21">
        <v>101</v>
      </c>
      <c r="F783" s="20" t="s">
        <v>165</v>
      </c>
      <c r="G783">
        <v>7</v>
      </c>
    </row>
    <row r="784" spans="1:7" x14ac:dyDescent="0.25">
      <c r="A784" s="20" t="s">
        <v>18</v>
      </c>
      <c r="B784" s="20">
        <v>5.5</v>
      </c>
      <c r="C784" s="20">
        <v>58</v>
      </c>
      <c r="D784" s="20" t="s">
        <v>13</v>
      </c>
      <c r="E784" s="21">
        <v>101.5</v>
      </c>
      <c r="F784" s="20" t="s">
        <v>165</v>
      </c>
      <c r="G784">
        <v>6.5</v>
      </c>
    </row>
    <row r="785" spans="1:7" x14ac:dyDescent="0.25">
      <c r="A785" s="20" t="s">
        <v>18</v>
      </c>
      <c r="B785" s="20">
        <v>6</v>
      </c>
      <c r="C785" s="20">
        <v>58</v>
      </c>
      <c r="D785" s="20" t="s">
        <v>13</v>
      </c>
      <c r="E785" s="21">
        <v>102</v>
      </c>
      <c r="F785" s="20" t="s">
        <v>165</v>
      </c>
      <c r="G785">
        <v>6</v>
      </c>
    </row>
    <row r="786" spans="1:7" x14ac:dyDescent="0.25">
      <c r="A786" s="20" t="s">
        <v>18</v>
      </c>
      <c r="B786" s="20">
        <v>0.5</v>
      </c>
      <c r="C786" s="20">
        <v>58</v>
      </c>
      <c r="D786" s="20" t="s">
        <v>14</v>
      </c>
      <c r="E786" s="21">
        <v>102.5</v>
      </c>
      <c r="F786" s="20">
        <v>10.25</v>
      </c>
      <c r="G786">
        <v>5.5</v>
      </c>
    </row>
    <row r="787" spans="1:7" x14ac:dyDescent="0.25">
      <c r="A787" s="20" t="s">
        <v>18</v>
      </c>
      <c r="B787" s="20">
        <v>1</v>
      </c>
      <c r="C787" s="20">
        <v>58</v>
      </c>
      <c r="D787" s="20" t="s">
        <v>14</v>
      </c>
      <c r="E787" s="21">
        <v>103</v>
      </c>
      <c r="F787" s="20">
        <v>10.25</v>
      </c>
      <c r="G787">
        <v>5</v>
      </c>
    </row>
    <row r="788" spans="1:7" x14ac:dyDescent="0.25">
      <c r="A788" s="20" t="s">
        <v>18</v>
      </c>
      <c r="B788" s="20">
        <v>1.5</v>
      </c>
      <c r="C788" s="20">
        <v>58</v>
      </c>
      <c r="D788" s="20" t="s">
        <v>14</v>
      </c>
      <c r="E788" s="21">
        <v>103.5</v>
      </c>
      <c r="F788" s="20">
        <v>10.25</v>
      </c>
      <c r="G788">
        <v>4.5</v>
      </c>
    </row>
    <row r="789" spans="1:7" x14ac:dyDescent="0.25">
      <c r="A789" s="20" t="s">
        <v>18</v>
      </c>
      <c r="B789" s="20">
        <v>2</v>
      </c>
      <c r="C789" s="20">
        <v>58</v>
      </c>
      <c r="D789" s="20" t="s">
        <v>14</v>
      </c>
      <c r="E789" s="21">
        <v>104</v>
      </c>
      <c r="F789" s="20">
        <v>10.25</v>
      </c>
      <c r="G789">
        <v>4</v>
      </c>
    </row>
    <row r="790" spans="1:7" x14ac:dyDescent="0.25">
      <c r="A790" s="20" t="s">
        <v>18</v>
      </c>
      <c r="B790" s="20">
        <v>2.5</v>
      </c>
      <c r="C790" s="20">
        <v>58</v>
      </c>
      <c r="D790" s="20" t="s">
        <v>14</v>
      </c>
      <c r="E790" s="21">
        <v>104.5</v>
      </c>
      <c r="F790" s="20">
        <v>10.25</v>
      </c>
      <c r="G790">
        <v>3.5</v>
      </c>
    </row>
    <row r="791" spans="1:7" x14ac:dyDescent="0.25">
      <c r="A791" s="20" t="s">
        <v>18</v>
      </c>
      <c r="B791" s="20">
        <v>3</v>
      </c>
      <c r="C791" s="20">
        <v>58</v>
      </c>
      <c r="D791" s="20" t="s">
        <v>14</v>
      </c>
      <c r="E791" s="21">
        <v>105</v>
      </c>
      <c r="F791" s="20">
        <v>10.25</v>
      </c>
      <c r="G791">
        <v>3</v>
      </c>
    </row>
    <row r="792" spans="1:7" x14ac:dyDescent="0.25">
      <c r="A792" s="20" t="s">
        <v>18</v>
      </c>
      <c r="B792" s="20">
        <v>3.5</v>
      </c>
      <c r="C792" s="20">
        <v>58</v>
      </c>
      <c r="D792" s="20" t="s">
        <v>14</v>
      </c>
      <c r="E792" s="21">
        <v>105.5</v>
      </c>
      <c r="F792" s="20">
        <v>10.25</v>
      </c>
      <c r="G792">
        <v>2.5</v>
      </c>
    </row>
    <row r="793" spans="1:7" x14ac:dyDescent="0.25">
      <c r="A793" s="20" t="s">
        <v>18</v>
      </c>
      <c r="B793" s="20">
        <v>4</v>
      </c>
      <c r="C793" s="20">
        <v>58</v>
      </c>
      <c r="D793" s="20" t="s">
        <v>14</v>
      </c>
      <c r="E793" s="21">
        <v>106</v>
      </c>
      <c r="F793" s="20">
        <v>10.25</v>
      </c>
      <c r="G793">
        <v>2</v>
      </c>
    </row>
    <row r="794" spans="1:7" x14ac:dyDescent="0.25">
      <c r="A794" s="20" t="s">
        <v>18</v>
      </c>
      <c r="B794" s="20">
        <v>4.5</v>
      </c>
      <c r="C794" s="20">
        <v>58</v>
      </c>
      <c r="D794" s="20" t="s">
        <v>14</v>
      </c>
      <c r="E794" s="21">
        <v>106.5</v>
      </c>
      <c r="F794" s="20">
        <v>10.25</v>
      </c>
      <c r="G794">
        <v>1.5</v>
      </c>
    </row>
    <row r="795" spans="1:7" x14ac:dyDescent="0.25">
      <c r="A795" s="20" t="s">
        <v>18</v>
      </c>
      <c r="B795" s="20">
        <v>5</v>
      </c>
      <c r="C795" s="20">
        <v>58</v>
      </c>
      <c r="D795" s="20" t="s">
        <v>14</v>
      </c>
      <c r="E795" s="21">
        <v>107</v>
      </c>
      <c r="F795" s="20">
        <v>10.25</v>
      </c>
      <c r="G795">
        <v>1</v>
      </c>
    </row>
    <row r="796" spans="1:7" x14ac:dyDescent="0.25">
      <c r="A796" s="20" t="s">
        <v>18</v>
      </c>
      <c r="B796" s="20">
        <v>5.5</v>
      </c>
      <c r="C796" s="20">
        <v>58</v>
      </c>
      <c r="D796" s="20" t="s">
        <v>14</v>
      </c>
      <c r="E796" s="21">
        <v>107.5</v>
      </c>
      <c r="F796" s="20">
        <v>10.25</v>
      </c>
      <c r="G796">
        <v>0.5</v>
      </c>
    </row>
    <row r="797" spans="1:7" x14ac:dyDescent="0.25">
      <c r="A797" s="20" t="s">
        <v>18</v>
      </c>
      <c r="B797" s="20">
        <v>6</v>
      </c>
      <c r="C797" s="20">
        <v>58</v>
      </c>
      <c r="D797" s="20" t="s">
        <v>14</v>
      </c>
      <c r="E797" s="21">
        <v>108</v>
      </c>
      <c r="F797" s="20">
        <v>10.25</v>
      </c>
      <c r="G797">
        <v>0</v>
      </c>
    </row>
  </sheetData>
  <pageMargins left="0.70866141732283472" right="0.70866141732283472" top="0.74803149606299213" bottom="0.74803149606299213" header="0.31496062992125984" footer="0.31496062992125984"/>
  <pageSetup paperSize="9" scale="59" fitToHeight="2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C392-83BF-4EA7-B29A-CF5470CD0A91}">
  <sheetPr>
    <pageSetUpPr fitToPage="1"/>
  </sheetPr>
  <dimension ref="A1:P233"/>
  <sheetViews>
    <sheetView zoomScale="110" zoomScaleNormal="110" workbookViewId="0"/>
  </sheetViews>
  <sheetFormatPr defaultRowHeight="15" outlineLevelRow="1" outlineLevelCol="1" x14ac:dyDescent="0.25"/>
  <cols>
    <col min="1" max="9" width="8.7109375" style="21"/>
    <col min="10" max="12" width="8.7109375" style="21" customWidth="1" outlineLevel="1"/>
  </cols>
  <sheetData>
    <row r="1" spans="1:14" x14ac:dyDescent="0.25">
      <c r="A1"/>
      <c r="B1" s="53" t="s">
        <v>15</v>
      </c>
      <c r="C1" s="53"/>
      <c r="D1" s="11"/>
      <c r="E1" s="54" t="s">
        <v>16</v>
      </c>
      <c r="F1" s="54"/>
      <c r="G1" s="11"/>
      <c r="H1" s="55" t="s">
        <v>17</v>
      </c>
      <c r="I1" s="55"/>
      <c r="J1" s="12"/>
      <c r="K1" s="56" t="s">
        <v>18</v>
      </c>
      <c r="L1" s="56"/>
    </row>
    <row r="2" spans="1:14" ht="58.15" customHeight="1" x14ac:dyDescent="0.25">
      <c r="A2"/>
      <c r="B2" s="53" t="s">
        <v>70</v>
      </c>
      <c r="C2" s="53"/>
      <c r="D2" s="11"/>
      <c r="E2" s="54" t="s">
        <v>50</v>
      </c>
      <c r="F2" s="54"/>
      <c r="G2" s="11"/>
      <c r="H2" s="55" t="s">
        <v>51</v>
      </c>
      <c r="I2" s="55"/>
      <c r="J2" s="12"/>
      <c r="K2" s="56" t="s">
        <v>3</v>
      </c>
      <c r="L2" s="56"/>
    </row>
    <row r="3" spans="1:14" ht="30" x14ac:dyDescent="0.25">
      <c r="A3" s="13"/>
      <c r="B3" s="13" t="s">
        <v>5</v>
      </c>
      <c r="C3" s="13" t="s">
        <v>6</v>
      </c>
      <c r="D3" s="14"/>
      <c r="E3" s="14" t="s">
        <v>5</v>
      </c>
      <c r="F3" s="14" t="s">
        <v>6</v>
      </c>
      <c r="G3" s="15"/>
      <c r="H3" s="15" t="s">
        <v>5</v>
      </c>
      <c r="I3" s="15" t="s">
        <v>6</v>
      </c>
      <c r="J3" s="16"/>
      <c r="K3" s="16" t="s">
        <v>5</v>
      </c>
      <c r="L3" s="16" t="s">
        <v>6</v>
      </c>
      <c r="M3" s="2" t="s">
        <v>43</v>
      </c>
    </row>
    <row r="4" spans="1:14" outlineLevel="1" x14ac:dyDescent="0.25">
      <c r="A4" s="17" t="str">
        <f>B1</f>
        <v>Cat A</v>
      </c>
      <c r="B4" s="17">
        <v>6</v>
      </c>
      <c r="C4" s="17">
        <v>25</v>
      </c>
      <c r="D4" s="18" t="str">
        <f>E1</f>
        <v>Cat B</v>
      </c>
      <c r="E4" s="18">
        <v>6</v>
      </c>
      <c r="F4" s="18">
        <v>25</v>
      </c>
      <c r="G4" s="19" t="str">
        <f>H1</f>
        <v>Cat C</v>
      </c>
      <c r="H4" s="19">
        <v>6</v>
      </c>
      <c r="I4" s="19">
        <v>25</v>
      </c>
      <c r="J4" s="20" t="str">
        <f>K1</f>
        <v>Cat D</v>
      </c>
      <c r="K4" s="20">
        <v>6</v>
      </c>
      <c r="L4" s="20">
        <v>25</v>
      </c>
      <c r="M4">
        <v>0</v>
      </c>
      <c r="N4">
        <v>108</v>
      </c>
    </row>
    <row r="5" spans="1:14" outlineLevel="1" x14ac:dyDescent="0.25">
      <c r="A5" s="17" t="str">
        <f t="shared" ref="A5:A64" si="0">A4</f>
        <v>Cat A</v>
      </c>
      <c r="B5" s="17">
        <v>0.5</v>
      </c>
      <c r="C5" s="17">
        <v>28</v>
      </c>
      <c r="D5" s="18" t="str">
        <f t="shared" ref="D5:D64" si="1">D4</f>
        <v>Cat B</v>
      </c>
      <c r="E5" s="18">
        <v>0.5</v>
      </c>
      <c r="F5" s="18">
        <v>28</v>
      </c>
      <c r="G5" s="19" t="str">
        <f t="shared" ref="G5:G64" si="2">G4</f>
        <v>Cat C</v>
      </c>
      <c r="H5" s="19">
        <v>0.5</v>
      </c>
      <c r="I5" s="19">
        <v>28</v>
      </c>
      <c r="J5" s="20" t="str">
        <f t="shared" ref="J5:J64" si="3">J4</f>
        <v>Cat D</v>
      </c>
      <c r="K5" s="20">
        <v>0.5</v>
      </c>
      <c r="L5" s="20">
        <v>28</v>
      </c>
      <c r="M5">
        <v>0.5</v>
      </c>
      <c r="N5">
        <v>107.5</v>
      </c>
    </row>
    <row r="6" spans="1:14" outlineLevel="1" x14ac:dyDescent="0.25">
      <c r="A6" s="17" t="str">
        <f t="shared" si="0"/>
        <v>Cat A</v>
      </c>
      <c r="B6" s="17">
        <v>1</v>
      </c>
      <c r="C6" s="17">
        <v>28</v>
      </c>
      <c r="D6" s="18" t="str">
        <f t="shared" si="1"/>
        <v>Cat B</v>
      </c>
      <c r="E6" s="18">
        <v>1</v>
      </c>
      <c r="F6" s="18">
        <v>28</v>
      </c>
      <c r="G6" s="19" t="str">
        <f t="shared" si="2"/>
        <v>Cat C</v>
      </c>
      <c r="H6" s="19">
        <v>1</v>
      </c>
      <c r="I6" s="19">
        <v>28</v>
      </c>
      <c r="J6" s="20" t="str">
        <f t="shared" si="3"/>
        <v>Cat D</v>
      </c>
      <c r="K6" s="20">
        <v>1</v>
      </c>
      <c r="L6" s="20">
        <v>28</v>
      </c>
      <c r="M6">
        <v>1</v>
      </c>
      <c r="N6">
        <v>107</v>
      </c>
    </row>
    <row r="7" spans="1:14" outlineLevel="1" x14ac:dyDescent="0.25">
      <c r="A7" s="17" t="str">
        <f t="shared" si="0"/>
        <v>Cat A</v>
      </c>
      <c r="B7" s="17">
        <v>1.5</v>
      </c>
      <c r="C7" s="17">
        <v>28</v>
      </c>
      <c r="D7" s="18" t="str">
        <f t="shared" si="1"/>
        <v>Cat B</v>
      </c>
      <c r="E7" s="18">
        <v>1.5</v>
      </c>
      <c r="F7" s="18">
        <v>28</v>
      </c>
      <c r="G7" s="19" t="str">
        <f t="shared" si="2"/>
        <v>Cat C</v>
      </c>
      <c r="H7" s="19">
        <v>1.5</v>
      </c>
      <c r="I7" s="19">
        <v>28</v>
      </c>
      <c r="J7" s="20" t="str">
        <f t="shared" si="3"/>
        <v>Cat D</v>
      </c>
      <c r="K7" s="20">
        <v>1.5</v>
      </c>
      <c r="L7" s="20">
        <v>28</v>
      </c>
      <c r="M7">
        <v>1.5</v>
      </c>
      <c r="N7">
        <v>106.5</v>
      </c>
    </row>
    <row r="8" spans="1:14" outlineLevel="1" x14ac:dyDescent="0.25">
      <c r="A8" s="17" t="str">
        <f t="shared" si="0"/>
        <v>Cat A</v>
      </c>
      <c r="B8" s="17">
        <v>2</v>
      </c>
      <c r="C8" s="17">
        <v>28</v>
      </c>
      <c r="D8" s="18" t="str">
        <f t="shared" si="1"/>
        <v>Cat B</v>
      </c>
      <c r="E8" s="18">
        <v>2</v>
      </c>
      <c r="F8" s="18">
        <v>28</v>
      </c>
      <c r="G8" s="19" t="str">
        <f t="shared" si="2"/>
        <v>Cat C</v>
      </c>
      <c r="H8" s="19">
        <v>2</v>
      </c>
      <c r="I8" s="19">
        <v>28</v>
      </c>
      <c r="J8" s="20" t="str">
        <f t="shared" si="3"/>
        <v>Cat D</v>
      </c>
      <c r="K8" s="20">
        <v>2</v>
      </c>
      <c r="L8" s="20">
        <v>28</v>
      </c>
      <c r="M8">
        <v>2</v>
      </c>
      <c r="N8">
        <v>106</v>
      </c>
    </row>
    <row r="9" spans="1:14" outlineLevel="1" x14ac:dyDescent="0.25">
      <c r="A9" s="17" t="str">
        <f t="shared" si="0"/>
        <v>Cat A</v>
      </c>
      <c r="B9" s="17">
        <v>2.5</v>
      </c>
      <c r="C9" s="17">
        <v>28</v>
      </c>
      <c r="D9" s="18" t="str">
        <f t="shared" si="1"/>
        <v>Cat B</v>
      </c>
      <c r="E9" s="18">
        <v>2.5</v>
      </c>
      <c r="F9" s="18">
        <v>28</v>
      </c>
      <c r="G9" s="19" t="str">
        <f t="shared" si="2"/>
        <v>Cat C</v>
      </c>
      <c r="H9" s="19">
        <v>2.5</v>
      </c>
      <c r="I9" s="19">
        <v>28</v>
      </c>
      <c r="J9" s="20" t="str">
        <f t="shared" si="3"/>
        <v>Cat D</v>
      </c>
      <c r="K9" s="20">
        <v>2.5</v>
      </c>
      <c r="L9" s="20">
        <v>28</v>
      </c>
      <c r="M9">
        <v>2.5</v>
      </c>
      <c r="N9">
        <v>105.5</v>
      </c>
    </row>
    <row r="10" spans="1:14" outlineLevel="1" x14ac:dyDescent="0.25">
      <c r="A10" s="17" t="str">
        <f t="shared" si="0"/>
        <v>Cat A</v>
      </c>
      <c r="B10" s="17">
        <v>3</v>
      </c>
      <c r="C10" s="17">
        <v>28</v>
      </c>
      <c r="D10" s="18" t="str">
        <f t="shared" si="1"/>
        <v>Cat B</v>
      </c>
      <c r="E10" s="18">
        <v>3</v>
      </c>
      <c r="F10" s="18">
        <v>28</v>
      </c>
      <c r="G10" s="19" t="str">
        <f t="shared" si="2"/>
        <v>Cat C</v>
      </c>
      <c r="H10" s="19">
        <v>3</v>
      </c>
      <c r="I10" s="19">
        <v>28</v>
      </c>
      <c r="J10" s="20" t="str">
        <f t="shared" si="3"/>
        <v>Cat D</v>
      </c>
      <c r="K10" s="20">
        <v>3</v>
      </c>
      <c r="L10" s="20">
        <v>28</v>
      </c>
      <c r="M10">
        <v>3</v>
      </c>
      <c r="N10">
        <v>105</v>
      </c>
    </row>
    <row r="11" spans="1:14" outlineLevel="1" x14ac:dyDescent="0.25">
      <c r="A11" s="17" t="str">
        <f t="shared" si="0"/>
        <v>Cat A</v>
      </c>
      <c r="B11" s="17">
        <v>3.5</v>
      </c>
      <c r="C11" s="17">
        <v>28</v>
      </c>
      <c r="D11" s="18" t="str">
        <f t="shared" si="1"/>
        <v>Cat B</v>
      </c>
      <c r="E11" s="18">
        <v>3.5</v>
      </c>
      <c r="F11" s="18">
        <v>28</v>
      </c>
      <c r="G11" s="19" t="str">
        <f t="shared" si="2"/>
        <v>Cat C</v>
      </c>
      <c r="H11" s="19">
        <v>3.5</v>
      </c>
      <c r="I11" s="19">
        <v>28</v>
      </c>
      <c r="J11" s="20" t="str">
        <f t="shared" si="3"/>
        <v>Cat D</v>
      </c>
      <c r="K11" s="20">
        <v>3.5</v>
      </c>
      <c r="L11" s="20">
        <v>28</v>
      </c>
      <c r="M11">
        <v>3.5</v>
      </c>
      <c r="N11">
        <v>104.5</v>
      </c>
    </row>
    <row r="12" spans="1:14" outlineLevel="1" x14ac:dyDescent="0.25">
      <c r="A12" s="17" t="str">
        <f t="shared" si="0"/>
        <v>Cat A</v>
      </c>
      <c r="B12" s="17">
        <v>4</v>
      </c>
      <c r="C12" s="17">
        <v>28</v>
      </c>
      <c r="D12" s="18" t="str">
        <f t="shared" si="1"/>
        <v>Cat B</v>
      </c>
      <c r="E12" s="18">
        <v>4</v>
      </c>
      <c r="F12" s="18">
        <v>28</v>
      </c>
      <c r="G12" s="19" t="str">
        <f t="shared" si="2"/>
        <v>Cat C</v>
      </c>
      <c r="H12" s="19">
        <v>4</v>
      </c>
      <c r="I12" s="19">
        <v>28</v>
      </c>
      <c r="J12" s="20" t="str">
        <f t="shared" si="3"/>
        <v>Cat D</v>
      </c>
      <c r="K12" s="20">
        <v>4</v>
      </c>
      <c r="L12" s="20">
        <v>28</v>
      </c>
      <c r="M12">
        <v>4</v>
      </c>
      <c r="N12">
        <v>104</v>
      </c>
    </row>
    <row r="13" spans="1:14" outlineLevel="1" x14ac:dyDescent="0.25">
      <c r="A13" s="17" t="str">
        <f t="shared" si="0"/>
        <v>Cat A</v>
      </c>
      <c r="B13" s="17">
        <v>4.5</v>
      </c>
      <c r="C13" s="17">
        <v>28</v>
      </c>
      <c r="D13" s="18" t="str">
        <f t="shared" si="1"/>
        <v>Cat B</v>
      </c>
      <c r="E13" s="18">
        <v>4.5</v>
      </c>
      <c r="F13" s="18">
        <v>28</v>
      </c>
      <c r="G13" s="19" t="str">
        <f t="shared" si="2"/>
        <v>Cat C</v>
      </c>
      <c r="H13" s="19">
        <v>4.5</v>
      </c>
      <c r="I13" s="19">
        <v>28</v>
      </c>
      <c r="J13" s="20" t="str">
        <f t="shared" si="3"/>
        <v>Cat D</v>
      </c>
      <c r="K13" s="20">
        <v>4.5</v>
      </c>
      <c r="L13" s="20">
        <v>28</v>
      </c>
      <c r="M13">
        <v>4.5</v>
      </c>
      <c r="N13">
        <v>103.5</v>
      </c>
    </row>
    <row r="14" spans="1:14" outlineLevel="1" x14ac:dyDescent="0.25">
      <c r="A14" s="17" t="str">
        <f t="shared" si="0"/>
        <v>Cat A</v>
      </c>
      <c r="B14" s="17">
        <v>5</v>
      </c>
      <c r="C14" s="17">
        <v>28</v>
      </c>
      <c r="D14" s="18" t="str">
        <f t="shared" si="1"/>
        <v>Cat B</v>
      </c>
      <c r="E14" s="18">
        <v>5</v>
      </c>
      <c r="F14" s="18">
        <v>28</v>
      </c>
      <c r="G14" s="19" t="str">
        <f t="shared" si="2"/>
        <v>Cat C</v>
      </c>
      <c r="H14" s="19">
        <v>5</v>
      </c>
      <c r="I14" s="19">
        <v>28</v>
      </c>
      <c r="J14" s="20" t="str">
        <f t="shared" si="3"/>
        <v>Cat D</v>
      </c>
      <c r="K14" s="20">
        <v>5</v>
      </c>
      <c r="L14" s="20">
        <v>28</v>
      </c>
      <c r="M14">
        <v>5</v>
      </c>
      <c r="N14">
        <v>103</v>
      </c>
    </row>
    <row r="15" spans="1:14" outlineLevel="1" x14ac:dyDescent="0.25">
      <c r="A15" s="17" t="str">
        <f t="shared" si="0"/>
        <v>Cat A</v>
      </c>
      <c r="B15" s="17">
        <v>5.5</v>
      </c>
      <c r="C15" s="17">
        <v>28</v>
      </c>
      <c r="D15" s="18" t="str">
        <f t="shared" si="1"/>
        <v>Cat B</v>
      </c>
      <c r="E15" s="18">
        <v>5.5</v>
      </c>
      <c r="F15" s="18">
        <v>28</v>
      </c>
      <c r="G15" s="19" t="str">
        <f t="shared" si="2"/>
        <v>Cat C</v>
      </c>
      <c r="H15" s="19">
        <v>5.5</v>
      </c>
      <c r="I15" s="19">
        <v>28</v>
      </c>
      <c r="J15" s="20" t="str">
        <f t="shared" si="3"/>
        <v>Cat D</v>
      </c>
      <c r="K15" s="20">
        <v>5.5</v>
      </c>
      <c r="L15" s="20">
        <v>28</v>
      </c>
      <c r="M15">
        <v>5.5</v>
      </c>
      <c r="N15">
        <v>102.5</v>
      </c>
    </row>
    <row r="16" spans="1:14" x14ac:dyDescent="0.25">
      <c r="A16" s="17" t="str">
        <f>A15</f>
        <v>Cat A</v>
      </c>
      <c r="B16" s="17">
        <v>6</v>
      </c>
      <c r="C16" s="17">
        <v>28</v>
      </c>
      <c r="D16" s="18" t="str">
        <f>D15</f>
        <v>Cat B</v>
      </c>
      <c r="E16" s="18">
        <v>6</v>
      </c>
      <c r="F16" s="18">
        <v>28</v>
      </c>
      <c r="G16" s="19" t="str">
        <f>G15</f>
        <v>Cat C</v>
      </c>
      <c r="H16" s="19">
        <v>6</v>
      </c>
      <c r="I16" s="19">
        <v>28</v>
      </c>
      <c r="J16" s="20" t="str">
        <f>J15</f>
        <v>Cat D</v>
      </c>
      <c r="K16" s="20">
        <v>6</v>
      </c>
      <c r="L16" s="20">
        <v>28</v>
      </c>
      <c r="M16">
        <v>6</v>
      </c>
      <c r="N16">
        <v>102</v>
      </c>
    </row>
    <row r="17" spans="1:14" x14ac:dyDescent="0.25">
      <c r="A17" s="17" t="str">
        <f t="shared" si="0"/>
        <v>Cat A</v>
      </c>
      <c r="B17" s="17">
        <v>0.5</v>
      </c>
      <c r="C17" s="17">
        <f>C5+3</f>
        <v>31</v>
      </c>
      <c r="D17" s="18" t="str">
        <f t="shared" si="1"/>
        <v>Cat B</v>
      </c>
      <c r="E17" s="18">
        <v>0.5</v>
      </c>
      <c r="F17" s="18">
        <f>F5+3</f>
        <v>31</v>
      </c>
      <c r="G17" s="19" t="str">
        <f t="shared" si="2"/>
        <v>Cat C</v>
      </c>
      <c r="H17" s="19">
        <v>0.5</v>
      </c>
      <c r="I17" s="19">
        <f>I5+3</f>
        <v>31</v>
      </c>
      <c r="J17" s="20" t="str">
        <f t="shared" si="3"/>
        <v>Cat D</v>
      </c>
      <c r="K17" s="20">
        <v>0.5</v>
      </c>
      <c r="L17" s="20">
        <f>L5+3</f>
        <v>31</v>
      </c>
      <c r="M17">
        <v>6.5</v>
      </c>
      <c r="N17">
        <v>101.5</v>
      </c>
    </row>
    <row r="18" spans="1:14" x14ac:dyDescent="0.25">
      <c r="A18" s="17" t="str">
        <f t="shared" si="0"/>
        <v>Cat A</v>
      </c>
      <c r="B18" s="17">
        <v>1</v>
      </c>
      <c r="C18" s="17">
        <f t="shared" ref="C18:C28" si="4">C6+3</f>
        <v>31</v>
      </c>
      <c r="D18" s="18" t="str">
        <f t="shared" si="1"/>
        <v>Cat B</v>
      </c>
      <c r="E18" s="18">
        <v>1</v>
      </c>
      <c r="F18" s="18">
        <f t="shared" ref="F18:F28" si="5">F6+3</f>
        <v>31</v>
      </c>
      <c r="G18" s="19" t="str">
        <f t="shared" si="2"/>
        <v>Cat C</v>
      </c>
      <c r="H18" s="19">
        <v>1</v>
      </c>
      <c r="I18" s="19">
        <f t="shared" ref="I18:I28" si="6">I6+3</f>
        <v>31</v>
      </c>
      <c r="J18" s="20" t="str">
        <f t="shared" si="3"/>
        <v>Cat D</v>
      </c>
      <c r="K18" s="20">
        <v>1</v>
      </c>
      <c r="L18" s="20">
        <f t="shared" ref="L18:L28" si="7">L6+3</f>
        <v>31</v>
      </c>
      <c r="M18">
        <v>7</v>
      </c>
      <c r="N18">
        <v>101</v>
      </c>
    </row>
    <row r="19" spans="1:14" x14ac:dyDescent="0.25">
      <c r="A19" s="17" t="str">
        <f t="shared" si="0"/>
        <v>Cat A</v>
      </c>
      <c r="B19" s="17">
        <v>1.5</v>
      </c>
      <c r="C19" s="17">
        <f t="shared" si="4"/>
        <v>31</v>
      </c>
      <c r="D19" s="18" t="str">
        <f t="shared" si="1"/>
        <v>Cat B</v>
      </c>
      <c r="E19" s="18">
        <v>1.5</v>
      </c>
      <c r="F19" s="18">
        <f t="shared" si="5"/>
        <v>31</v>
      </c>
      <c r="G19" s="19" t="str">
        <f t="shared" si="2"/>
        <v>Cat C</v>
      </c>
      <c r="H19" s="19">
        <v>1.5</v>
      </c>
      <c r="I19" s="19">
        <f t="shared" si="6"/>
        <v>31</v>
      </c>
      <c r="J19" s="20" t="str">
        <f t="shared" si="3"/>
        <v>Cat D</v>
      </c>
      <c r="K19" s="20">
        <v>1.5</v>
      </c>
      <c r="L19" s="20">
        <f t="shared" si="7"/>
        <v>31</v>
      </c>
      <c r="M19">
        <v>7.5</v>
      </c>
      <c r="N19">
        <v>100.5</v>
      </c>
    </row>
    <row r="20" spans="1:14" x14ac:dyDescent="0.25">
      <c r="A20" s="17" t="str">
        <f t="shared" si="0"/>
        <v>Cat A</v>
      </c>
      <c r="B20" s="17">
        <v>2</v>
      </c>
      <c r="C20" s="17">
        <f t="shared" si="4"/>
        <v>31</v>
      </c>
      <c r="D20" s="18" t="str">
        <f t="shared" si="1"/>
        <v>Cat B</v>
      </c>
      <c r="E20" s="18">
        <v>2</v>
      </c>
      <c r="F20" s="18">
        <f t="shared" si="5"/>
        <v>31</v>
      </c>
      <c r="G20" s="19" t="str">
        <f t="shared" si="2"/>
        <v>Cat C</v>
      </c>
      <c r="H20" s="19">
        <v>2</v>
      </c>
      <c r="I20" s="19">
        <f t="shared" si="6"/>
        <v>31</v>
      </c>
      <c r="J20" s="20" t="str">
        <f t="shared" si="3"/>
        <v>Cat D</v>
      </c>
      <c r="K20" s="20">
        <v>2</v>
      </c>
      <c r="L20" s="20">
        <f t="shared" si="7"/>
        <v>31</v>
      </c>
      <c r="M20">
        <v>8</v>
      </c>
      <c r="N20">
        <v>100</v>
      </c>
    </row>
    <row r="21" spans="1:14" x14ac:dyDescent="0.25">
      <c r="A21" s="17" t="str">
        <f t="shared" si="0"/>
        <v>Cat A</v>
      </c>
      <c r="B21" s="17">
        <v>2.5</v>
      </c>
      <c r="C21" s="17">
        <f t="shared" si="4"/>
        <v>31</v>
      </c>
      <c r="D21" s="18" t="str">
        <f t="shared" si="1"/>
        <v>Cat B</v>
      </c>
      <c r="E21" s="18">
        <v>2.5</v>
      </c>
      <c r="F21" s="18">
        <f t="shared" si="5"/>
        <v>31</v>
      </c>
      <c r="G21" s="19" t="str">
        <f t="shared" si="2"/>
        <v>Cat C</v>
      </c>
      <c r="H21" s="19">
        <v>2.5</v>
      </c>
      <c r="I21" s="19">
        <f t="shared" si="6"/>
        <v>31</v>
      </c>
      <c r="J21" s="20" t="str">
        <f t="shared" si="3"/>
        <v>Cat D</v>
      </c>
      <c r="K21" s="20">
        <v>2.5</v>
      </c>
      <c r="L21" s="20">
        <f t="shared" si="7"/>
        <v>31</v>
      </c>
      <c r="M21">
        <v>8.5</v>
      </c>
      <c r="N21">
        <v>99.5</v>
      </c>
    </row>
    <row r="22" spans="1:14" x14ac:dyDescent="0.25">
      <c r="A22" s="17" t="str">
        <f t="shared" si="0"/>
        <v>Cat A</v>
      </c>
      <c r="B22" s="17">
        <v>3</v>
      </c>
      <c r="C22" s="17">
        <f t="shared" si="4"/>
        <v>31</v>
      </c>
      <c r="D22" s="18" t="str">
        <f t="shared" si="1"/>
        <v>Cat B</v>
      </c>
      <c r="E22" s="18">
        <v>3</v>
      </c>
      <c r="F22" s="18">
        <f t="shared" si="5"/>
        <v>31</v>
      </c>
      <c r="G22" s="19" t="str">
        <f t="shared" si="2"/>
        <v>Cat C</v>
      </c>
      <c r="H22" s="19">
        <v>3</v>
      </c>
      <c r="I22" s="19">
        <f t="shared" si="6"/>
        <v>31</v>
      </c>
      <c r="J22" s="20" t="str">
        <f t="shared" si="3"/>
        <v>Cat D</v>
      </c>
      <c r="K22" s="20">
        <v>3</v>
      </c>
      <c r="L22" s="20">
        <f t="shared" si="7"/>
        <v>31</v>
      </c>
      <c r="M22">
        <v>9</v>
      </c>
      <c r="N22">
        <v>99</v>
      </c>
    </row>
    <row r="23" spans="1:14" x14ac:dyDescent="0.25">
      <c r="A23" s="17" t="str">
        <f t="shared" si="0"/>
        <v>Cat A</v>
      </c>
      <c r="B23" s="17">
        <v>3.5</v>
      </c>
      <c r="C23" s="17">
        <f t="shared" si="4"/>
        <v>31</v>
      </c>
      <c r="D23" s="18" t="str">
        <f t="shared" si="1"/>
        <v>Cat B</v>
      </c>
      <c r="E23" s="18">
        <v>3.5</v>
      </c>
      <c r="F23" s="18">
        <f t="shared" si="5"/>
        <v>31</v>
      </c>
      <c r="G23" s="19" t="str">
        <f t="shared" si="2"/>
        <v>Cat C</v>
      </c>
      <c r="H23" s="19">
        <v>3.5</v>
      </c>
      <c r="I23" s="19">
        <f t="shared" si="6"/>
        <v>31</v>
      </c>
      <c r="J23" s="20" t="str">
        <f t="shared" si="3"/>
        <v>Cat D</v>
      </c>
      <c r="K23" s="20">
        <v>3.5</v>
      </c>
      <c r="L23" s="20">
        <f t="shared" si="7"/>
        <v>31</v>
      </c>
      <c r="M23">
        <v>9.5</v>
      </c>
      <c r="N23">
        <v>98.5</v>
      </c>
    </row>
    <row r="24" spans="1:14" x14ac:dyDescent="0.25">
      <c r="A24" s="17" t="str">
        <f t="shared" si="0"/>
        <v>Cat A</v>
      </c>
      <c r="B24" s="17">
        <v>4</v>
      </c>
      <c r="C24" s="17">
        <f t="shared" si="4"/>
        <v>31</v>
      </c>
      <c r="D24" s="18" t="str">
        <f t="shared" si="1"/>
        <v>Cat B</v>
      </c>
      <c r="E24" s="18">
        <v>4</v>
      </c>
      <c r="F24" s="18">
        <f t="shared" si="5"/>
        <v>31</v>
      </c>
      <c r="G24" s="19" t="str">
        <f t="shared" si="2"/>
        <v>Cat C</v>
      </c>
      <c r="H24" s="19">
        <v>4</v>
      </c>
      <c r="I24" s="19">
        <f t="shared" si="6"/>
        <v>31</v>
      </c>
      <c r="J24" s="20" t="str">
        <f t="shared" si="3"/>
        <v>Cat D</v>
      </c>
      <c r="K24" s="20">
        <v>4</v>
      </c>
      <c r="L24" s="20">
        <f t="shared" si="7"/>
        <v>31</v>
      </c>
      <c r="M24">
        <v>10</v>
      </c>
      <c r="N24">
        <v>98</v>
      </c>
    </row>
    <row r="25" spans="1:14" x14ac:dyDescent="0.25">
      <c r="A25" s="17" t="str">
        <f t="shared" si="0"/>
        <v>Cat A</v>
      </c>
      <c r="B25" s="17">
        <v>4.5</v>
      </c>
      <c r="C25" s="17">
        <f t="shared" si="4"/>
        <v>31</v>
      </c>
      <c r="D25" s="18" t="str">
        <f t="shared" si="1"/>
        <v>Cat B</v>
      </c>
      <c r="E25" s="18">
        <v>4.5</v>
      </c>
      <c r="F25" s="18">
        <f t="shared" si="5"/>
        <v>31</v>
      </c>
      <c r="G25" s="19" t="str">
        <f t="shared" si="2"/>
        <v>Cat C</v>
      </c>
      <c r="H25" s="19">
        <v>4.5</v>
      </c>
      <c r="I25" s="19">
        <f t="shared" si="6"/>
        <v>31</v>
      </c>
      <c r="J25" s="20" t="str">
        <f t="shared" si="3"/>
        <v>Cat D</v>
      </c>
      <c r="K25" s="20">
        <v>4.5</v>
      </c>
      <c r="L25" s="20">
        <f t="shared" si="7"/>
        <v>31</v>
      </c>
      <c r="M25">
        <v>10.5</v>
      </c>
      <c r="N25">
        <v>97.5</v>
      </c>
    </row>
    <row r="26" spans="1:14" x14ac:dyDescent="0.25">
      <c r="A26" s="17" t="str">
        <f t="shared" si="0"/>
        <v>Cat A</v>
      </c>
      <c r="B26" s="17">
        <v>5</v>
      </c>
      <c r="C26" s="17">
        <f t="shared" si="4"/>
        <v>31</v>
      </c>
      <c r="D26" s="18" t="str">
        <f t="shared" si="1"/>
        <v>Cat B</v>
      </c>
      <c r="E26" s="18">
        <v>5</v>
      </c>
      <c r="F26" s="18">
        <f t="shared" si="5"/>
        <v>31</v>
      </c>
      <c r="G26" s="19" t="str">
        <f t="shared" si="2"/>
        <v>Cat C</v>
      </c>
      <c r="H26" s="19">
        <v>5</v>
      </c>
      <c r="I26" s="19">
        <f t="shared" si="6"/>
        <v>31</v>
      </c>
      <c r="J26" s="20" t="str">
        <f t="shared" si="3"/>
        <v>Cat D</v>
      </c>
      <c r="K26" s="20">
        <v>5</v>
      </c>
      <c r="L26" s="20">
        <f t="shared" si="7"/>
        <v>31</v>
      </c>
      <c r="M26">
        <v>11</v>
      </c>
      <c r="N26">
        <v>97</v>
      </c>
    </row>
    <row r="27" spans="1:14" x14ac:dyDescent="0.25">
      <c r="A27" s="17" t="str">
        <f t="shared" si="0"/>
        <v>Cat A</v>
      </c>
      <c r="B27" s="17">
        <v>5.5</v>
      </c>
      <c r="C27" s="17">
        <f t="shared" si="4"/>
        <v>31</v>
      </c>
      <c r="D27" s="18" t="str">
        <f t="shared" si="1"/>
        <v>Cat B</v>
      </c>
      <c r="E27" s="18">
        <v>5.5</v>
      </c>
      <c r="F27" s="18">
        <f t="shared" si="5"/>
        <v>31</v>
      </c>
      <c r="G27" s="19" t="str">
        <f t="shared" si="2"/>
        <v>Cat C</v>
      </c>
      <c r="H27" s="19">
        <v>5.5</v>
      </c>
      <c r="I27" s="19">
        <f t="shared" si="6"/>
        <v>31</v>
      </c>
      <c r="J27" s="20" t="str">
        <f t="shared" si="3"/>
        <v>Cat D</v>
      </c>
      <c r="K27" s="20">
        <v>5.5</v>
      </c>
      <c r="L27" s="20">
        <f t="shared" si="7"/>
        <v>31</v>
      </c>
      <c r="M27">
        <v>11.5</v>
      </c>
      <c r="N27">
        <v>96.5</v>
      </c>
    </row>
    <row r="28" spans="1:14" x14ac:dyDescent="0.25">
      <c r="A28" s="17" t="str">
        <f t="shared" si="0"/>
        <v>Cat A</v>
      </c>
      <c r="B28" s="17">
        <v>6</v>
      </c>
      <c r="C28" s="17">
        <f t="shared" si="4"/>
        <v>31</v>
      </c>
      <c r="D28" s="18" t="str">
        <f t="shared" si="1"/>
        <v>Cat B</v>
      </c>
      <c r="E28" s="18">
        <v>6</v>
      </c>
      <c r="F28" s="18">
        <f t="shared" si="5"/>
        <v>31</v>
      </c>
      <c r="G28" s="19" t="str">
        <f t="shared" si="2"/>
        <v>Cat C</v>
      </c>
      <c r="H28" s="19">
        <v>6</v>
      </c>
      <c r="I28" s="19">
        <f t="shared" si="6"/>
        <v>31</v>
      </c>
      <c r="J28" s="20" t="str">
        <f t="shared" si="3"/>
        <v>Cat D</v>
      </c>
      <c r="K28" s="20">
        <v>6</v>
      </c>
      <c r="L28" s="20">
        <f t="shared" si="7"/>
        <v>31</v>
      </c>
      <c r="M28">
        <v>12</v>
      </c>
      <c r="N28">
        <v>96</v>
      </c>
    </row>
    <row r="29" spans="1:14" x14ac:dyDescent="0.25">
      <c r="A29" s="17" t="str">
        <f t="shared" si="0"/>
        <v>Cat A</v>
      </c>
      <c r="B29" s="17">
        <v>0.5</v>
      </c>
      <c r="C29" s="17">
        <f>C17+3</f>
        <v>34</v>
      </c>
      <c r="D29" s="18" t="str">
        <f t="shared" si="1"/>
        <v>Cat B</v>
      </c>
      <c r="E29" s="18">
        <v>0.5</v>
      </c>
      <c r="F29" s="18">
        <f>F17+3</f>
        <v>34</v>
      </c>
      <c r="G29" s="19" t="str">
        <f t="shared" si="2"/>
        <v>Cat C</v>
      </c>
      <c r="H29" s="19">
        <v>0.5</v>
      </c>
      <c r="I29" s="19">
        <f>I17+3</f>
        <v>34</v>
      </c>
      <c r="J29" s="20" t="str">
        <f t="shared" si="3"/>
        <v>Cat D</v>
      </c>
      <c r="K29" s="20">
        <v>0.5</v>
      </c>
      <c r="L29" s="20">
        <f>L17+3</f>
        <v>34</v>
      </c>
      <c r="M29">
        <v>12.5</v>
      </c>
      <c r="N29">
        <v>95.5</v>
      </c>
    </row>
    <row r="30" spans="1:14" x14ac:dyDescent="0.25">
      <c r="A30" s="17" t="str">
        <f t="shared" si="0"/>
        <v>Cat A</v>
      </c>
      <c r="B30" s="17">
        <v>1</v>
      </c>
      <c r="C30" s="17">
        <f t="shared" ref="C30" si="8">C18+3</f>
        <v>34</v>
      </c>
      <c r="D30" s="18" t="str">
        <f t="shared" si="1"/>
        <v>Cat B</v>
      </c>
      <c r="E30" s="18">
        <v>1</v>
      </c>
      <c r="F30" s="18">
        <f t="shared" ref="F30" si="9">F18+3</f>
        <v>34</v>
      </c>
      <c r="G30" s="19" t="str">
        <f t="shared" si="2"/>
        <v>Cat C</v>
      </c>
      <c r="H30" s="19">
        <v>1</v>
      </c>
      <c r="I30" s="19">
        <f t="shared" ref="I30:L40" si="10">I18+3</f>
        <v>34</v>
      </c>
      <c r="J30" s="20" t="str">
        <f t="shared" si="3"/>
        <v>Cat D</v>
      </c>
      <c r="K30" s="20">
        <v>1</v>
      </c>
      <c r="L30" s="20">
        <f t="shared" si="10"/>
        <v>34</v>
      </c>
      <c r="M30">
        <v>13</v>
      </c>
      <c r="N30">
        <v>95</v>
      </c>
    </row>
    <row r="31" spans="1:14" x14ac:dyDescent="0.25">
      <c r="A31" s="17" t="str">
        <f t="shared" si="0"/>
        <v>Cat A</v>
      </c>
      <c r="B31" s="17">
        <v>1.5</v>
      </c>
      <c r="C31" s="17">
        <f t="shared" ref="C31" si="11">C19+3</f>
        <v>34</v>
      </c>
      <c r="D31" s="18" t="str">
        <f t="shared" si="1"/>
        <v>Cat B</v>
      </c>
      <c r="E31" s="18">
        <v>1.5</v>
      </c>
      <c r="F31" s="18">
        <f t="shared" ref="F31" si="12">F19+3</f>
        <v>34</v>
      </c>
      <c r="G31" s="19" t="str">
        <f t="shared" si="2"/>
        <v>Cat C</v>
      </c>
      <c r="H31" s="19">
        <v>1.5</v>
      </c>
      <c r="I31" s="19">
        <f t="shared" si="10"/>
        <v>34</v>
      </c>
      <c r="J31" s="20" t="str">
        <f t="shared" si="3"/>
        <v>Cat D</v>
      </c>
      <c r="K31" s="20">
        <v>1.5</v>
      </c>
      <c r="L31" s="20">
        <f t="shared" si="10"/>
        <v>34</v>
      </c>
      <c r="M31">
        <v>13.5</v>
      </c>
      <c r="N31">
        <v>94.5</v>
      </c>
    </row>
    <row r="32" spans="1:14" x14ac:dyDescent="0.25">
      <c r="A32" s="17" t="str">
        <f t="shared" si="0"/>
        <v>Cat A</v>
      </c>
      <c r="B32" s="17">
        <v>2</v>
      </c>
      <c r="C32" s="17">
        <f t="shared" ref="C32" si="13">C20+3</f>
        <v>34</v>
      </c>
      <c r="D32" s="18" t="str">
        <f t="shared" si="1"/>
        <v>Cat B</v>
      </c>
      <c r="E32" s="18">
        <v>2</v>
      </c>
      <c r="F32" s="18">
        <f t="shared" ref="F32" si="14">F20+3</f>
        <v>34</v>
      </c>
      <c r="G32" s="19" t="str">
        <f t="shared" si="2"/>
        <v>Cat C</v>
      </c>
      <c r="H32" s="19">
        <v>2</v>
      </c>
      <c r="I32" s="19">
        <f t="shared" si="10"/>
        <v>34</v>
      </c>
      <c r="J32" s="20" t="str">
        <f t="shared" si="3"/>
        <v>Cat D</v>
      </c>
      <c r="K32" s="20">
        <v>2</v>
      </c>
      <c r="L32" s="20">
        <f t="shared" si="10"/>
        <v>34</v>
      </c>
      <c r="M32">
        <v>14</v>
      </c>
      <c r="N32">
        <v>94</v>
      </c>
    </row>
    <row r="33" spans="1:16" x14ac:dyDescent="0.25">
      <c r="A33" s="17" t="str">
        <f t="shared" si="0"/>
        <v>Cat A</v>
      </c>
      <c r="B33" s="17">
        <v>2.5</v>
      </c>
      <c r="C33" s="17">
        <f t="shared" ref="C33" si="15">C21+3</f>
        <v>34</v>
      </c>
      <c r="D33" s="18" t="str">
        <f t="shared" si="1"/>
        <v>Cat B</v>
      </c>
      <c r="E33" s="18">
        <v>2.5</v>
      </c>
      <c r="F33" s="18">
        <f t="shared" ref="F33" si="16">F21+3</f>
        <v>34</v>
      </c>
      <c r="G33" s="19" t="str">
        <f t="shared" si="2"/>
        <v>Cat C</v>
      </c>
      <c r="H33" s="19">
        <v>2.5</v>
      </c>
      <c r="I33" s="19">
        <f t="shared" si="10"/>
        <v>34</v>
      </c>
      <c r="J33" s="20" t="str">
        <f t="shared" si="3"/>
        <v>Cat D</v>
      </c>
      <c r="K33" s="20">
        <v>2.5</v>
      </c>
      <c r="L33" s="20">
        <f t="shared" si="10"/>
        <v>34</v>
      </c>
      <c r="M33">
        <v>14.5</v>
      </c>
      <c r="N33">
        <v>93.5</v>
      </c>
    </row>
    <row r="34" spans="1:16" x14ac:dyDescent="0.25">
      <c r="A34" s="17" t="str">
        <f t="shared" si="0"/>
        <v>Cat A</v>
      </c>
      <c r="B34" s="17">
        <v>3</v>
      </c>
      <c r="C34" s="17">
        <f t="shared" ref="C34" si="17">C22+3</f>
        <v>34</v>
      </c>
      <c r="D34" s="18" t="str">
        <f t="shared" si="1"/>
        <v>Cat B</v>
      </c>
      <c r="E34" s="18">
        <v>3</v>
      </c>
      <c r="F34" s="18">
        <f t="shared" ref="F34" si="18">F22+3</f>
        <v>34</v>
      </c>
      <c r="G34" s="19" t="str">
        <f t="shared" si="2"/>
        <v>Cat C</v>
      </c>
      <c r="H34" s="19">
        <v>3</v>
      </c>
      <c r="I34" s="19">
        <f t="shared" si="10"/>
        <v>34</v>
      </c>
      <c r="J34" s="20" t="str">
        <f t="shared" si="3"/>
        <v>Cat D</v>
      </c>
      <c r="K34" s="20">
        <v>3</v>
      </c>
      <c r="L34" s="20">
        <f t="shared" si="10"/>
        <v>34</v>
      </c>
      <c r="M34">
        <v>15</v>
      </c>
      <c r="N34">
        <v>93</v>
      </c>
      <c r="P34">
        <v>4.5</v>
      </c>
    </row>
    <row r="35" spans="1:16" x14ac:dyDescent="0.25">
      <c r="A35" s="17" t="str">
        <f t="shared" si="0"/>
        <v>Cat A</v>
      </c>
      <c r="B35" s="17">
        <v>3.5</v>
      </c>
      <c r="C35" s="17">
        <f t="shared" ref="C35" si="19">C23+3</f>
        <v>34</v>
      </c>
      <c r="D35" s="18" t="str">
        <f t="shared" si="1"/>
        <v>Cat B</v>
      </c>
      <c r="E35" s="18">
        <v>3.5</v>
      </c>
      <c r="F35" s="18">
        <f t="shared" ref="F35" si="20">F23+3</f>
        <v>34</v>
      </c>
      <c r="G35" s="19" t="str">
        <f t="shared" si="2"/>
        <v>Cat C</v>
      </c>
      <c r="H35" s="19">
        <v>3.5</v>
      </c>
      <c r="I35" s="19">
        <f t="shared" si="10"/>
        <v>34</v>
      </c>
      <c r="J35" s="20" t="str">
        <f t="shared" si="3"/>
        <v>Cat D</v>
      </c>
      <c r="K35" s="20">
        <v>3.5</v>
      </c>
      <c r="L35" s="20">
        <f t="shared" si="10"/>
        <v>34</v>
      </c>
      <c r="M35">
        <v>15.5</v>
      </c>
      <c r="N35">
        <v>92.5</v>
      </c>
    </row>
    <row r="36" spans="1:16" x14ac:dyDescent="0.25">
      <c r="A36" s="17" t="str">
        <f t="shared" si="0"/>
        <v>Cat A</v>
      </c>
      <c r="B36" s="17">
        <v>4</v>
      </c>
      <c r="C36" s="17">
        <f t="shared" ref="C36" si="21">C24+3</f>
        <v>34</v>
      </c>
      <c r="D36" s="18" t="str">
        <f t="shared" si="1"/>
        <v>Cat B</v>
      </c>
      <c r="E36" s="18">
        <v>4</v>
      </c>
      <c r="F36" s="18">
        <f t="shared" ref="F36" si="22">F24+3</f>
        <v>34</v>
      </c>
      <c r="G36" s="19" t="str">
        <f t="shared" si="2"/>
        <v>Cat C</v>
      </c>
      <c r="H36" s="19">
        <v>4</v>
      </c>
      <c r="I36" s="19">
        <f t="shared" si="10"/>
        <v>34</v>
      </c>
      <c r="J36" s="20" t="str">
        <f t="shared" si="3"/>
        <v>Cat D</v>
      </c>
      <c r="K36" s="20">
        <v>4</v>
      </c>
      <c r="L36" s="20">
        <f t="shared" si="10"/>
        <v>34</v>
      </c>
      <c r="M36">
        <v>16</v>
      </c>
      <c r="N36">
        <v>92</v>
      </c>
      <c r="P36">
        <v>5</v>
      </c>
    </row>
    <row r="37" spans="1:16" x14ac:dyDescent="0.25">
      <c r="A37" s="17" t="str">
        <f t="shared" si="0"/>
        <v>Cat A</v>
      </c>
      <c r="B37" s="17">
        <v>4.5</v>
      </c>
      <c r="C37" s="17">
        <f t="shared" ref="C37" si="23">C25+3</f>
        <v>34</v>
      </c>
      <c r="D37" s="18" t="str">
        <f t="shared" si="1"/>
        <v>Cat B</v>
      </c>
      <c r="E37" s="18">
        <v>4.5</v>
      </c>
      <c r="F37" s="18">
        <f t="shared" ref="F37" si="24">F25+3</f>
        <v>34</v>
      </c>
      <c r="G37" s="19" t="str">
        <f t="shared" si="2"/>
        <v>Cat C</v>
      </c>
      <c r="H37" s="19">
        <v>4.5</v>
      </c>
      <c r="I37" s="19">
        <f t="shared" si="10"/>
        <v>34</v>
      </c>
      <c r="J37" s="20" t="str">
        <f t="shared" si="3"/>
        <v>Cat D</v>
      </c>
      <c r="K37" s="20">
        <v>4.5</v>
      </c>
      <c r="L37" s="20">
        <f t="shared" si="10"/>
        <v>34</v>
      </c>
      <c r="M37">
        <v>16.5</v>
      </c>
      <c r="N37">
        <v>91.5</v>
      </c>
    </row>
    <row r="38" spans="1:16" x14ac:dyDescent="0.25">
      <c r="A38" s="17" t="str">
        <f t="shared" si="0"/>
        <v>Cat A</v>
      </c>
      <c r="B38" s="17">
        <v>5</v>
      </c>
      <c r="C38" s="17">
        <f t="shared" ref="C38" si="25">C26+3</f>
        <v>34</v>
      </c>
      <c r="D38" s="18" t="str">
        <f t="shared" si="1"/>
        <v>Cat B</v>
      </c>
      <c r="E38" s="18">
        <v>5</v>
      </c>
      <c r="F38" s="18">
        <f t="shared" ref="F38" si="26">F26+3</f>
        <v>34</v>
      </c>
      <c r="G38" s="19" t="str">
        <f t="shared" si="2"/>
        <v>Cat C</v>
      </c>
      <c r="H38" s="19">
        <v>5</v>
      </c>
      <c r="I38" s="19">
        <f t="shared" si="10"/>
        <v>34</v>
      </c>
      <c r="J38" s="20" t="str">
        <f t="shared" si="3"/>
        <v>Cat D</v>
      </c>
      <c r="K38" s="20">
        <v>5</v>
      </c>
      <c r="L38" s="20">
        <f t="shared" si="10"/>
        <v>34</v>
      </c>
      <c r="M38">
        <v>17</v>
      </c>
      <c r="N38">
        <v>91</v>
      </c>
      <c r="P38">
        <v>5.5</v>
      </c>
    </row>
    <row r="39" spans="1:16" x14ac:dyDescent="0.25">
      <c r="A39" s="17" t="str">
        <f t="shared" si="0"/>
        <v>Cat A</v>
      </c>
      <c r="B39" s="17">
        <v>5.5</v>
      </c>
      <c r="C39" s="17">
        <f t="shared" ref="C39" si="27">C27+3</f>
        <v>34</v>
      </c>
      <c r="D39" s="18" t="str">
        <f t="shared" si="1"/>
        <v>Cat B</v>
      </c>
      <c r="E39" s="18">
        <v>5.5</v>
      </c>
      <c r="F39" s="18">
        <f t="shared" ref="F39" si="28">F27+3</f>
        <v>34</v>
      </c>
      <c r="G39" s="19" t="str">
        <f t="shared" si="2"/>
        <v>Cat C</v>
      </c>
      <c r="H39" s="19">
        <v>5.5</v>
      </c>
      <c r="I39" s="19">
        <f t="shared" si="10"/>
        <v>34</v>
      </c>
      <c r="J39" s="20" t="str">
        <f t="shared" si="3"/>
        <v>Cat D</v>
      </c>
      <c r="K39" s="20">
        <v>5.5</v>
      </c>
      <c r="L39" s="20">
        <f t="shared" si="10"/>
        <v>34</v>
      </c>
      <c r="M39">
        <v>17.5</v>
      </c>
      <c r="N39">
        <v>90.5</v>
      </c>
    </row>
    <row r="40" spans="1:16" x14ac:dyDescent="0.25">
      <c r="A40" s="17" t="str">
        <f t="shared" si="0"/>
        <v>Cat A</v>
      </c>
      <c r="B40" s="17">
        <v>6</v>
      </c>
      <c r="C40" s="17">
        <f t="shared" ref="C40" si="29">C28+3</f>
        <v>34</v>
      </c>
      <c r="D40" s="18" t="str">
        <f t="shared" si="1"/>
        <v>Cat B</v>
      </c>
      <c r="E40" s="18">
        <v>6</v>
      </c>
      <c r="F40" s="18">
        <f t="shared" ref="F40" si="30">F28+3</f>
        <v>34</v>
      </c>
      <c r="G40" s="19" t="str">
        <f t="shared" si="2"/>
        <v>Cat C</v>
      </c>
      <c r="H40" s="19">
        <v>6</v>
      </c>
      <c r="I40" s="19">
        <f t="shared" si="10"/>
        <v>34</v>
      </c>
      <c r="J40" s="20" t="str">
        <f t="shared" si="3"/>
        <v>Cat D</v>
      </c>
      <c r="K40" s="20">
        <v>6</v>
      </c>
      <c r="L40" s="20">
        <f t="shared" si="10"/>
        <v>34</v>
      </c>
      <c r="M40">
        <v>18</v>
      </c>
      <c r="N40">
        <v>90</v>
      </c>
      <c r="P40">
        <v>6</v>
      </c>
    </row>
    <row r="41" spans="1:16" x14ac:dyDescent="0.25">
      <c r="A41" s="17" t="str">
        <f t="shared" si="0"/>
        <v>Cat A</v>
      </c>
      <c r="B41" s="17">
        <v>0.5</v>
      </c>
      <c r="C41" s="17">
        <f>C29+3</f>
        <v>37</v>
      </c>
      <c r="D41" s="18" t="str">
        <f t="shared" si="1"/>
        <v>Cat B</v>
      </c>
      <c r="E41" s="18">
        <v>0.5</v>
      </c>
      <c r="F41" s="18">
        <f>F29+3</f>
        <v>37</v>
      </c>
      <c r="G41" s="19" t="str">
        <f t="shared" si="2"/>
        <v>Cat C</v>
      </c>
      <c r="H41" s="19">
        <v>0.5</v>
      </c>
      <c r="I41" s="19">
        <f>I29+3</f>
        <v>37</v>
      </c>
      <c r="J41" s="20" t="str">
        <f t="shared" si="3"/>
        <v>Cat D</v>
      </c>
      <c r="K41" s="20">
        <v>0.5</v>
      </c>
      <c r="L41" s="20">
        <f>L29+3</f>
        <v>37</v>
      </c>
      <c r="M41">
        <v>18.5</v>
      </c>
      <c r="N41">
        <v>89.5</v>
      </c>
    </row>
    <row r="42" spans="1:16" x14ac:dyDescent="0.25">
      <c r="A42" s="17" t="str">
        <f t="shared" si="0"/>
        <v>Cat A</v>
      </c>
      <c r="B42" s="17">
        <v>1</v>
      </c>
      <c r="C42" s="17">
        <f>C30+3</f>
        <v>37</v>
      </c>
      <c r="D42" s="18" t="str">
        <f t="shared" si="1"/>
        <v>Cat B</v>
      </c>
      <c r="E42" s="18">
        <v>1</v>
      </c>
      <c r="F42" s="18">
        <f>F30+3</f>
        <v>37</v>
      </c>
      <c r="G42" s="19" t="str">
        <f t="shared" si="2"/>
        <v>Cat C</v>
      </c>
      <c r="H42" s="19">
        <v>1</v>
      </c>
      <c r="I42" s="19">
        <f>I30+3</f>
        <v>37</v>
      </c>
      <c r="J42" s="20" t="str">
        <f t="shared" si="3"/>
        <v>Cat D</v>
      </c>
      <c r="K42" s="20">
        <v>1</v>
      </c>
      <c r="L42" s="20">
        <f>L30+3</f>
        <v>37</v>
      </c>
      <c r="M42">
        <v>19</v>
      </c>
      <c r="N42">
        <v>89</v>
      </c>
    </row>
    <row r="43" spans="1:16" x14ac:dyDescent="0.25">
      <c r="A43" s="17" t="str">
        <f t="shared" si="0"/>
        <v>Cat A</v>
      </c>
      <c r="B43" s="17">
        <v>1.5</v>
      </c>
      <c r="C43" s="17">
        <f t="shared" ref="C43" si="31">C31+3</f>
        <v>37</v>
      </c>
      <c r="D43" s="18" t="str">
        <f t="shared" si="1"/>
        <v>Cat B</v>
      </c>
      <c r="E43" s="18">
        <v>1.5</v>
      </c>
      <c r="F43" s="18">
        <f t="shared" ref="F43" si="32">F31+3</f>
        <v>37</v>
      </c>
      <c r="G43" s="19" t="str">
        <f t="shared" si="2"/>
        <v>Cat C</v>
      </c>
      <c r="H43" s="19">
        <v>1.5</v>
      </c>
      <c r="I43" s="19">
        <f t="shared" ref="I43:L106" si="33">I31+3</f>
        <v>37</v>
      </c>
      <c r="J43" s="20" t="str">
        <f t="shared" si="3"/>
        <v>Cat D</v>
      </c>
      <c r="K43" s="20">
        <v>1.5</v>
      </c>
      <c r="L43" s="20">
        <f t="shared" si="33"/>
        <v>37</v>
      </c>
      <c r="M43">
        <v>19.5</v>
      </c>
      <c r="N43">
        <v>88.5</v>
      </c>
    </row>
    <row r="44" spans="1:16" x14ac:dyDescent="0.25">
      <c r="A44" s="17" t="str">
        <f t="shared" si="0"/>
        <v>Cat A</v>
      </c>
      <c r="B44" s="17">
        <v>2</v>
      </c>
      <c r="C44" s="17">
        <f t="shared" ref="C44" si="34">C32+3</f>
        <v>37</v>
      </c>
      <c r="D44" s="18" t="str">
        <f t="shared" si="1"/>
        <v>Cat B</v>
      </c>
      <c r="E44" s="18">
        <v>2</v>
      </c>
      <c r="F44" s="18">
        <f t="shared" ref="F44" si="35">F32+3</f>
        <v>37</v>
      </c>
      <c r="G44" s="19" t="str">
        <f t="shared" si="2"/>
        <v>Cat C</v>
      </c>
      <c r="H44" s="19">
        <v>2</v>
      </c>
      <c r="I44" s="19">
        <f t="shared" si="33"/>
        <v>37</v>
      </c>
      <c r="J44" s="20" t="str">
        <f t="shared" si="3"/>
        <v>Cat D</v>
      </c>
      <c r="K44" s="20">
        <v>2</v>
      </c>
      <c r="L44" s="20">
        <f t="shared" si="33"/>
        <v>37</v>
      </c>
      <c r="M44">
        <v>20</v>
      </c>
      <c r="N44">
        <v>88</v>
      </c>
    </row>
    <row r="45" spans="1:16" x14ac:dyDescent="0.25">
      <c r="A45" s="17" t="str">
        <f t="shared" si="0"/>
        <v>Cat A</v>
      </c>
      <c r="B45" s="17">
        <v>2.5</v>
      </c>
      <c r="C45" s="17">
        <f t="shared" ref="C45" si="36">C33+3</f>
        <v>37</v>
      </c>
      <c r="D45" s="18" t="str">
        <f t="shared" si="1"/>
        <v>Cat B</v>
      </c>
      <c r="E45" s="18">
        <v>2.5</v>
      </c>
      <c r="F45" s="18">
        <f t="shared" ref="F45" si="37">F33+3</f>
        <v>37</v>
      </c>
      <c r="G45" s="19" t="str">
        <f t="shared" si="2"/>
        <v>Cat C</v>
      </c>
      <c r="H45" s="19">
        <v>2.5</v>
      </c>
      <c r="I45" s="19">
        <f t="shared" si="33"/>
        <v>37</v>
      </c>
      <c r="J45" s="20" t="str">
        <f t="shared" si="3"/>
        <v>Cat D</v>
      </c>
      <c r="K45" s="20">
        <v>2.5</v>
      </c>
      <c r="L45" s="20">
        <f t="shared" si="33"/>
        <v>37</v>
      </c>
      <c r="M45">
        <v>20.5</v>
      </c>
      <c r="N45">
        <v>87.5</v>
      </c>
    </row>
    <row r="46" spans="1:16" x14ac:dyDescent="0.25">
      <c r="A46" s="17" t="str">
        <f t="shared" si="0"/>
        <v>Cat A</v>
      </c>
      <c r="B46" s="17">
        <v>3</v>
      </c>
      <c r="C46" s="17">
        <f t="shared" ref="C46" si="38">C34+3</f>
        <v>37</v>
      </c>
      <c r="D46" s="18" t="str">
        <f t="shared" si="1"/>
        <v>Cat B</v>
      </c>
      <c r="E46" s="18">
        <v>3</v>
      </c>
      <c r="F46" s="18">
        <f t="shared" ref="F46" si="39">F34+3</f>
        <v>37</v>
      </c>
      <c r="G46" s="19" t="str">
        <f t="shared" si="2"/>
        <v>Cat C</v>
      </c>
      <c r="H46" s="19">
        <v>3</v>
      </c>
      <c r="I46" s="19">
        <f t="shared" si="33"/>
        <v>37</v>
      </c>
      <c r="J46" s="20" t="str">
        <f t="shared" si="3"/>
        <v>Cat D</v>
      </c>
      <c r="K46" s="20">
        <v>3</v>
      </c>
      <c r="L46" s="20">
        <f t="shared" si="33"/>
        <v>37</v>
      </c>
      <c r="M46">
        <v>21</v>
      </c>
      <c r="N46">
        <v>87</v>
      </c>
    </row>
    <row r="47" spans="1:16" x14ac:dyDescent="0.25">
      <c r="A47" s="17" t="str">
        <f t="shared" si="0"/>
        <v>Cat A</v>
      </c>
      <c r="B47" s="17">
        <v>3.5</v>
      </c>
      <c r="C47" s="17">
        <f t="shared" ref="C47" si="40">C35+3</f>
        <v>37</v>
      </c>
      <c r="D47" s="18" t="str">
        <f t="shared" si="1"/>
        <v>Cat B</v>
      </c>
      <c r="E47" s="18">
        <v>3.5</v>
      </c>
      <c r="F47" s="18">
        <f t="shared" ref="F47" si="41">F35+3</f>
        <v>37</v>
      </c>
      <c r="G47" s="19" t="str">
        <f t="shared" si="2"/>
        <v>Cat C</v>
      </c>
      <c r="H47" s="19">
        <v>3.5</v>
      </c>
      <c r="I47" s="19">
        <f t="shared" si="33"/>
        <v>37</v>
      </c>
      <c r="J47" s="20" t="str">
        <f t="shared" si="3"/>
        <v>Cat D</v>
      </c>
      <c r="K47" s="20">
        <v>3.5</v>
      </c>
      <c r="L47" s="20">
        <f t="shared" si="33"/>
        <v>37</v>
      </c>
      <c r="M47">
        <v>21.5</v>
      </c>
      <c r="N47">
        <v>86.5</v>
      </c>
    </row>
    <row r="48" spans="1:16" x14ac:dyDescent="0.25">
      <c r="A48" s="17" t="str">
        <f t="shared" si="0"/>
        <v>Cat A</v>
      </c>
      <c r="B48" s="17">
        <v>4</v>
      </c>
      <c r="C48" s="17">
        <f t="shared" ref="C48" si="42">C36+3</f>
        <v>37</v>
      </c>
      <c r="D48" s="18" t="str">
        <f t="shared" si="1"/>
        <v>Cat B</v>
      </c>
      <c r="E48" s="18">
        <v>4</v>
      </c>
      <c r="F48" s="18">
        <f t="shared" ref="F48" si="43">F36+3</f>
        <v>37</v>
      </c>
      <c r="G48" s="19" t="str">
        <f t="shared" si="2"/>
        <v>Cat C</v>
      </c>
      <c r="H48" s="19">
        <v>4</v>
      </c>
      <c r="I48" s="19">
        <f t="shared" si="33"/>
        <v>37</v>
      </c>
      <c r="J48" s="20" t="str">
        <f t="shared" si="3"/>
        <v>Cat D</v>
      </c>
      <c r="K48" s="20">
        <v>4</v>
      </c>
      <c r="L48" s="20">
        <f t="shared" si="33"/>
        <v>37</v>
      </c>
      <c r="M48">
        <v>22</v>
      </c>
      <c r="N48">
        <v>86</v>
      </c>
    </row>
    <row r="49" spans="1:14" x14ac:dyDescent="0.25">
      <c r="A49" s="17" t="str">
        <f t="shared" si="0"/>
        <v>Cat A</v>
      </c>
      <c r="B49" s="17">
        <v>4.5</v>
      </c>
      <c r="C49" s="17">
        <f t="shared" ref="C49" si="44">C37+3</f>
        <v>37</v>
      </c>
      <c r="D49" s="18" t="str">
        <f t="shared" si="1"/>
        <v>Cat B</v>
      </c>
      <c r="E49" s="18">
        <v>4.5</v>
      </c>
      <c r="F49" s="18">
        <f t="shared" ref="F49" si="45">F37+3</f>
        <v>37</v>
      </c>
      <c r="G49" s="19" t="str">
        <f t="shared" si="2"/>
        <v>Cat C</v>
      </c>
      <c r="H49" s="19">
        <v>4.5</v>
      </c>
      <c r="I49" s="19">
        <f t="shared" si="33"/>
        <v>37</v>
      </c>
      <c r="J49" s="20" t="str">
        <f t="shared" si="3"/>
        <v>Cat D</v>
      </c>
      <c r="K49" s="20">
        <v>4.5</v>
      </c>
      <c r="L49" s="20">
        <f t="shared" si="33"/>
        <v>37</v>
      </c>
      <c r="M49">
        <v>22.5</v>
      </c>
      <c r="N49">
        <v>85.5</v>
      </c>
    </row>
    <row r="50" spans="1:14" ht="12" customHeight="1" x14ac:dyDescent="0.25">
      <c r="A50" s="17" t="str">
        <f t="shared" si="0"/>
        <v>Cat A</v>
      </c>
      <c r="B50" s="17">
        <v>5</v>
      </c>
      <c r="C50" s="17">
        <f t="shared" ref="C50" si="46">C38+3</f>
        <v>37</v>
      </c>
      <c r="D50" s="18" t="str">
        <f t="shared" si="1"/>
        <v>Cat B</v>
      </c>
      <c r="E50" s="18">
        <v>5</v>
      </c>
      <c r="F50" s="18">
        <f t="shared" ref="F50" si="47">F38+3</f>
        <v>37</v>
      </c>
      <c r="G50" s="19" t="str">
        <f t="shared" si="2"/>
        <v>Cat C</v>
      </c>
      <c r="H50" s="19">
        <v>5</v>
      </c>
      <c r="I50" s="19">
        <f t="shared" si="33"/>
        <v>37</v>
      </c>
      <c r="J50" s="20" t="str">
        <f t="shared" si="3"/>
        <v>Cat D</v>
      </c>
      <c r="K50" s="20">
        <v>5</v>
      </c>
      <c r="L50" s="20">
        <f t="shared" si="33"/>
        <v>37</v>
      </c>
      <c r="M50">
        <v>23</v>
      </c>
      <c r="N50">
        <v>85</v>
      </c>
    </row>
    <row r="51" spans="1:14" ht="12" customHeight="1" x14ac:dyDescent="0.25">
      <c r="A51" s="17" t="str">
        <f t="shared" si="0"/>
        <v>Cat A</v>
      </c>
      <c r="B51" s="17">
        <v>5.5</v>
      </c>
      <c r="C51" s="17">
        <f t="shared" ref="C51" si="48">C39+3</f>
        <v>37</v>
      </c>
      <c r="D51" s="18" t="str">
        <f t="shared" si="1"/>
        <v>Cat B</v>
      </c>
      <c r="E51" s="18">
        <v>5.5</v>
      </c>
      <c r="F51" s="18">
        <f t="shared" ref="F51" si="49">F39+3</f>
        <v>37</v>
      </c>
      <c r="G51" s="19" t="str">
        <f t="shared" si="2"/>
        <v>Cat C</v>
      </c>
      <c r="H51" s="19">
        <v>5.5</v>
      </c>
      <c r="I51" s="19">
        <f t="shared" si="33"/>
        <v>37</v>
      </c>
      <c r="J51" s="20" t="str">
        <f t="shared" si="3"/>
        <v>Cat D</v>
      </c>
      <c r="K51" s="20">
        <v>5.5</v>
      </c>
      <c r="L51" s="20">
        <f t="shared" si="33"/>
        <v>37</v>
      </c>
      <c r="M51">
        <v>23.5</v>
      </c>
      <c r="N51">
        <v>84.5</v>
      </c>
    </row>
    <row r="52" spans="1:14" x14ac:dyDescent="0.25">
      <c r="A52" s="17" t="str">
        <f t="shared" si="0"/>
        <v>Cat A</v>
      </c>
      <c r="B52" s="17">
        <v>6</v>
      </c>
      <c r="C52" s="17">
        <f t="shared" ref="C52" si="50">C40+3</f>
        <v>37</v>
      </c>
      <c r="D52" s="18" t="str">
        <f t="shared" si="1"/>
        <v>Cat B</v>
      </c>
      <c r="E52" s="18">
        <v>6</v>
      </c>
      <c r="F52" s="18">
        <f t="shared" ref="F52" si="51">F40+3</f>
        <v>37</v>
      </c>
      <c r="G52" s="19" t="str">
        <f t="shared" si="2"/>
        <v>Cat C</v>
      </c>
      <c r="H52" s="19">
        <v>6</v>
      </c>
      <c r="I52" s="19">
        <f t="shared" si="33"/>
        <v>37</v>
      </c>
      <c r="J52" s="20" t="str">
        <f t="shared" si="3"/>
        <v>Cat D</v>
      </c>
      <c r="K52" s="20">
        <v>6</v>
      </c>
      <c r="L52" s="20">
        <f t="shared" si="33"/>
        <v>37</v>
      </c>
      <c r="M52">
        <v>24</v>
      </c>
      <c r="N52">
        <v>84</v>
      </c>
    </row>
    <row r="53" spans="1:14" x14ac:dyDescent="0.25">
      <c r="A53" s="17" t="str">
        <f t="shared" si="0"/>
        <v>Cat A</v>
      </c>
      <c r="B53" s="17">
        <v>0.5</v>
      </c>
      <c r="C53" s="17">
        <f t="shared" ref="C53" si="52">C41+3</f>
        <v>40</v>
      </c>
      <c r="D53" s="18" t="str">
        <f t="shared" si="1"/>
        <v>Cat B</v>
      </c>
      <c r="E53" s="18">
        <v>0.5</v>
      </c>
      <c r="F53" s="18">
        <f t="shared" ref="F53" si="53">F41+3</f>
        <v>40</v>
      </c>
      <c r="G53" s="19" t="str">
        <f t="shared" si="2"/>
        <v>Cat C</v>
      </c>
      <c r="H53" s="19">
        <v>0.5</v>
      </c>
      <c r="I53" s="19">
        <f t="shared" si="33"/>
        <v>40</v>
      </c>
      <c r="J53" s="20" t="str">
        <f t="shared" si="3"/>
        <v>Cat D</v>
      </c>
      <c r="K53" s="20">
        <v>0.5</v>
      </c>
      <c r="L53" s="20">
        <f t="shared" si="33"/>
        <v>40</v>
      </c>
      <c r="M53">
        <v>24.5</v>
      </c>
      <c r="N53">
        <v>83.5</v>
      </c>
    </row>
    <row r="54" spans="1:14" x14ac:dyDescent="0.25">
      <c r="A54" s="17" t="str">
        <f t="shared" si="0"/>
        <v>Cat A</v>
      </c>
      <c r="B54" s="17">
        <v>1</v>
      </c>
      <c r="C54" s="17">
        <f t="shared" ref="C54" si="54">C42+3</f>
        <v>40</v>
      </c>
      <c r="D54" s="18" t="str">
        <f t="shared" si="1"/>
        <v>Cat B</v>
      </c>
      <c r="E54" s="18">
        <v>1</v>
      </c>
      <c r="F54" s="18">
        <f t="shared" ref="F54" si="55">F42+3</f>
        <v>40</v>
      </c>
      <c r="G54" s="19" t="str">
        <f t="shared" si="2"/>
        <v>Cat C</v>
      </c>
      <c r="H54" s="19">
        <v>1</v>
      </c>
      <c r="I54" s="19">
        <f t="shared" si="33"/>
        <v>40</v>
      </c>
      <c r="J54" s="20" t="str">
        <f t="shared" si="3"/>
        <v>Cat D</v>
      </c>
      <c r="K54" s="20">
        <v>1</v>
      </c>
      <c r="L54" s="20">
        <f t="shared" si="33"/>
        <v>40</v>
      </c>
      <c r="M54">
        <v>25</v>
      </c>
      <c r="N54">
        <v>83</v>
      </c>
    </row>
    <row r="55" spans="1:14" x14ac:dyDescent="0.25">
      <c r="A55" s="17" t="str">
        <f t="shared" si="0"/>
        <v>Cat A</v>
      </c>
      <c r="B55" s="17">
        <v>1.5</v>
      </c>
      <c r="C55" s="17">
        <f t="shared" ref="C55" si="56">C43+3</f>
        <v>40</v>
      </c>
      <c r="D55" s="18" t="str">
        <f t="shared" si="1"/>
        <v>Cat B</v>
      </c>
      <c r="E55" s="18">
        <v>1.5</v>
      </c>
      <c r="F55" s="18">
        <f t="shared" ref="F55" si="57">F43+3</f>
        <v>40</v>
      </c>
      <c r="G55" s="19" t="str">
        <f t="shared" si="2"/>
        <v>Cat C</v>
      </c>
      <c r="H55" s="19">
        <v>1.5</v>
      </c>
      <c r="I55" s="19">
        <f t="shared" si="33"/>
        <v>40</v>
      </c>
      <c r="J55" s="20" t="str">
        <f t="shared" si="3"/>
        <v>Cat D</v>
      </c>
      <c r="K55" s="20">
        <v>1.5</v>
      </c>
      <c r="L55" s="20">
        <f t="shared" si="33"/>
        <v>40</v>
      </c>
      <c r="M55">
        <v>25.5</v>
      </c>
      <c r="N55">
        <v>82.5</v>
      </c>
    </row>
    <row r="56" spans="1:14" x14ac:dyDescent="0.25">
      <c r="A56" s="17" t="str">
        <f t="shared" si="0"/>
        <v>Cat A</v>
      </c>
      <c r="B56" s="17">
        <v>2</v>
      </c>
      <c r="C56" s="17">
        <f t="shared" ref="C56" si="58">C44+3</f>
        <v>40</v>
      </c>
      <c r="D56" s="18" t="str">
        <f t="shared" si="1"/>
        <v>Cat B</v>
      </c>
      <c r="E56" s="18">
        <v>2</v>
      </c>
      <c r="F56" s="18">
        <f t="shared" ref="F56" si="59">F44+3</f>
        <v>40</v>
      </c>
      <c r="G56" s="19" t="str">
        <f t="shared" si="2"/>
        <v>Cat C</v>
      </c>
      <c r="H56" s="19">
        <v>2</v>
      </c>
      <c r="I56" s="19">
        <f t="shared" si="33"/>
        <v>40</v>
      </c>
      <c r="J56" s="20" t="str">
        <f t="shared" si="3"/>
        <v>Cat D</v>
      </c>
      <c r="K56" s="20">
        <v>2</v>
      </c>
      <c r="L56" s="20">
        <f t="shared" si="33"/>
        <v>40</v>
      </c>
      <c r="M56">
        <v>26</v>
      </c>
      <c r="N56">
        <v>82</v>
      </c>
    </row>
    <row r="57" spans="1:14" x14ac:dyDescent="0.25">
      <c r="A57" s="17" t="str">
        <f t="shared" si="0"/>
        <v>Cat A</v>
      </c>
      <c r="B57" s="17">
        <v>2.5</v>
      </c>
      <c r="C57" s="17">
        <f t="shared" ref="C57" si="60">C45+3</f>
        <v>40</v>
      </c>
      <c r="D57" s="18" t="str">
        <f t="shared" si="1"/>
        <v>Cat B</v>
      </c>
      <c r="E57" s="18">
        <v>2.5</v>
      </c>
      <c r="F57" s="18">
        <f t="shared" ref="F57" si="61">F45+3</f>
        <v>40</v>
      </c>
      <c r="G57" s="19" t="str">
        <f t="shared" si="2"/>
        <v>Cat C</v>
      </c>
      <c r="H57" s="19">
        <v>2.5</v>
      </c>
      <c r="I57" s="19">
        <f t="shared" si="33"/>
        <v>40</v>
      </c>
      <c r="J57" s="20" t="str">
        <f t="shared" si="3"/>
        <v>Cat D</v>
      </c>
      <c r="K57" s="20">
        <v>2.5</v>
      </c>
      <c r="L57" s="20">
        <f t="shared" si="33"/>
        <v>40</v>
      </c>
      <c r="M57">
        <v>26.5</v>
      </c>
      <c r="N57">
        <v>81.5</v>
      </c>
    </row>
    <row r="58" spans="1:14" x14ac:dyDescent="0.25">
      <c r="A58" s="17" t="str">
        <f t="shared" si="0"/>
        <v>Cat A</v>
      </c>
      <c r="B58" s="17">
        <v>3</v>
      </c>
      <c r="C58" s="17">
        <f t="shared" ref="C58" si="62">C46+3</f>
        <v>40</v>
      </c>
      <c r="D58" s="18" t="str">
        <f t="shared" si="1"/>
        <v>Cat B</v>
      </c>
      <c r="E58" s="18">
        <v>3</v>
      </c>
      <c r="F58" s="18">
        <f t="shared" ref="F58" si="63">F46+3</f>
        <v>40</v>
      </c>
      <c r="G58" s="19" t="str">
        <f t="shared" si="2"/>
        <v>Cat C</v>
      </c>
      <c r="H58" s="19">
        <v>3</v>
      </c>
      <c r="I58" s="19">
        <f t="shared" si="33"/>
        <v>40</v>
      </c>
      <c r="J58" s="20" t="str">
        <f t="shared" si="3"/>
        <v>Cat D</v>
      </c>
      <c r="K58" s="20">
        <v>3</v>
      </c>
      <c r="L58" s="20">
        <f t="shared" si="33"/>
        <v>40</v>
      </c>
      <c r="M58">
        <v>27</v>
      </c>
      <c r="N58">
        <v>81</v>
      </c>
    </row>
    <row r="59" spans="1:14" x14ac:dyDescent="0.25">
      <c r="A59" s="17" t="str">
        <f t="shared" si="0"/>
        <v>Cat A</v>
      </c>
      <c r="B59" s="17">
        <v>3.5</v>
      </c>
      <c r="C59" s="17">
        <f t="shared" ref="C59" si="64">C47+3</f>
        <v>40</v>
      </c>
      <c r="D59" s="18" t="str">
        <f t="shared" si="1"/>
        <v>Cat B</v>
      </c>
      <c r="E59" s="18">
        <v>3.5</v>
      </c>
      <c r="F59" s="18">
        <f t="shared" ref="F59" si="65">F47+3</f>
        <v>40</v>
      </c>
      <c r="G59" s="19" t="str">
        <f t="shared" si="2"/>
        <v>Cat C</v>
      </c>
      <c r="H59" s="19">
        <v>3.5</v>
      </c>
      <c r="I59" s="19">
        <f t="shared" si="33"/>
        <v>40</v>
      </c>
      <c r="J59" s="20" t="str">
        <f t="shared" si="3"/>
        <v>Cat D</v>
      </c>
      <c r="K59" s="20">
        <v>3.5</v>
      </c>
      <c r="L59" s="20">
        <f t="shared" si="33"/>
        <v>40</v>
      </c>
      <c r="M59">
        <v>27.5</v>
      </c>
      <c r="N59">
        <v>80.5</v>
      </c>
    </row>
    <row r="60" spans="1:14" x14ac:dyDescent="0.25">
      <c r="A60" s="17" t="str">
        <f t="shared" si="0"/>
        <v>Cat A</v>
      </c>
      <c r="B60" s="17">
        <v>4</v>
      </c>
      <c r="C60" s="17">
        <f t="shared" ref="C60" si="66">C48+3</f>
        <v>40</v>
      </c>
      <c r="D60" s="18" t="str">
        <f t="shared" si="1"/>
        <v>Cat B</v>
      </c>
      <c r="E60" s="18">
        <v>4</v>
      </c>
      <c r="F60" s="18">
        <f t="shared" ref="F60" si="67">F48+3</f>
        <v>40</v>
      </c>
      <c r="G60" s="19" t="str">
        <f t="shared" si="2"/>
        <v>Cat C</v>
      </c>
      <c r="H60" s="19">
        <v>4</v>
      </c>
      <c r="I60" s="19">
        <f t="shared" si="33"/>
        <v>40</v>
      </c>
      <c r="J60" s="20" t="str">
        <f t="shared" si="3"/>
        <v>Cat D</v>
      </c>
      <c r="K60" s="20">
        <v>4</v>
      </c>
      <c r="L60" s="20">
        <f t="shared" si="33"/>
        <v>40</v>
      </c>
      <c r="M60">
        <v>28</v>
      </c>
      <c r="N60">
        <v>80</v>
      </c>
    </row>
    <row r="61" spans="1:14" x14ac:dyDescent="0.25">
      <c r="A61" s="17" t="str">
        <f t="shared" si="0"/>
        <v>Cat A</v>
      </c>
      <c r="B61" s="17">
        <v>4.5</v>
      </c>
      <c r="C61" s="17">
        <f t="shared" ref="C61" si="68">C49+3</f>
        <v>40</v>
      </c>
      <c r="D61" s="18" t="str">
        <f t="shared" si="1"/>
        <v>Cat B</v>
      </c>
      <c r="E61" s="18">
        <v>4.5</v>
      </c>
      <c r="F61" s="18">
        <f t="shared" ref="F61" si="69">F49+3</f>
        <v>40</v>
      </c>
      <c r="G61" s="19" t="str">
        <f t="shared" si="2"/>
        <v>Cat C</v>
      </c>
      <c r="H61" s="19">
        <v>4.5</v>
      </c>
      <c r="I61" s="19">
        <f t="shared" si="33"/>
        <v>40</v>
      </c>
      <c r="J61" s="20" t="str">
        <f t="shared" si="3"/>
        <v>Cat D</v>
      </c>
      <c r="K61" s="20">
        <v>4.5</v>
      </c>
      <c r="L61" s="20">
        <f t="shared" si="33"/>
        <v>40</v>
      </c>
      <c r="M61">
        <v>28.5</v>
      </c>
      <c r="N61">
        <v>79.5</v>
      </c>
    </row>
    <row r="62" spans="1:14" x14ac:dyDescent="0.25">
      <c r="A62" s="17" t="str">
        <f t="shared" si="0"/>
        <v>Cat A</v>
      </c>
      <c r="B62" s="17">
        <v>5</v>
      </c>
      <c r="C62" s="17">
        <f t="shared" ref="C62" si="70">C50+3</f>
        <v>40</v>
      </c>
      <c r="D62" s="18" t="str">
        <f t="shared" si="1"/>
        <v>Cat B</v>
      </c>
      <c r="E62" s="18">
        <v>5</v>
      </c>
      <c r="F62" s="18">
        <f t="shared" ref="F62" si="71">F50+3</f>
        <v>40</v>
      </c>
      <c r="G62" s="19" t="str">
        <f t="shared" si="2"/>
        <v>Cat C</v>
      </c>
      <c r="H62" s="19">
        <v>5</v>
      </c>
      <c r="I62" s="19">
        <f t="shared" si="33"/>
        <v>40</v>
      </c>
      <c r="J62" s="20" t="str">
        <f t="shared" si="3"/>
        <v>Cat D</v>
      </c>
      <c r="K62" s="20">
        <v>5</v>
      </c>
      <c r="L62" s="20">
        <f t="shared" si="33"/>
        <v>40</v>
      </c>
      <c r="M62">
        <v>29</v>
      </c>
      <c r="N62">
        <v>79</v>
      </c>
    </row>
    <row r="63" spans="1:14" x14ac:dyDescent="0.25">
      <c r="A63" s="17" t="str">
        <f t="shared" si="0"/>
        <v>Cat A</v>
      </c>
      <c r="B63" s="17">
        <v>5.5</v>
      </c>
      <c r="C63" s="17">
        <f t="shared" ref="C63" si="72">C51+3</f>
        <v>40</v>
      </c>
      <c r="D63" s="18" t="str">
        <f t="shared" si="1"/>
        <v>Cat B</v>
      </c>
      <c r="E63" s="18">
        <v>5.5</v>
      </c>
      <c r="F63" s="18">
        <f t="shared" ref="F63" si="73">F51+3</f>
        <v>40</v>
      </c>
      <c r="G63" s="19" t="str">
        <f t="shared" si="2"/>
        <v>Cat C</v>
      </c>
      <c r="H63" s="19">
        <v>5.5</v>
      </c>
      <c r="I63" s="19">
        <f t="shared" si="33"/>
        <v>40</v>
      </c>
      <c r="J63" s="20" t="str">
        <f t="shared" si="3"/>
        <v>Cat D</v>
      </c>
      <c r="K63" s="20">
        <v>5.5</v>
      </c>
      <c r="L63" s="20">
        <f t="shared" si="33"/>
        <v>40</v>
      </c>
      <c r="M63">
        <v>29.5</v>
      </c>
      <c r="N63">
        <v>78.5</v>
      </c>
    </row>
    <row r="64" spans="1:14" x14ac:dyDescent="0.25">
      <c r="A64" s="17" t="str">
        <f t="shared" si="0"/>
        <v>Cat A</v>
      </c>
      <c r="B64" s="17">
        <v>6</v>
      </c>
      <c r="C64" s="17">
        <f t="shared" ref="C64" si="74">C52+3</f>
        <v>40</v>
      </c>
      <c r="D64" s="18" t="str">
        <f t="shared" si="1"/>
        <v>Cat B</v>
      </c>
      <c r="E64" s="18">
        <v>6</v>
      </c>
      <c r="F64" s="18">
        <f t="shared" ref="F64" si="75">F52+3</f>
        <v>40</v>
      </c>
      <c r="G64" s="19" t="str">
        <f t="shared" si="2"/>
        <v>Cat C</v>
      </c>
      <c r="H64" s="19">
        <v>6</v>
      </c>
      <c r="I64" s="19">
        <f t="shared" si="33"/>
        <v>40</v>
      </c>
      <c r="J64" s="20" t="str">
        <f t="shared" si="3"/>
        <v>Cat D</v>
      </c>
      <c r="K64" s="20">
        <v>6</v>
      </c>
      <c r="L64" s="20">
        <f t="shared" si="33"/>
        <v>40</v>
      </c>
      <c r="M64">
        <v>30</v>
      </c>
      <c r="N64">
        <v>78</v>
      </c>
    </row>
    <row r="65" spans="1:14" x14ac:dyDescent="0.25">
      <c r="A65" s="17" t="str">
        <f t="shared" ref="A65:A128" si="76">A64</f>
        <v>Cat A</v>
      </c>
      <c r="B65" s="17">
        <v>0.5</v>
      </c>
      <c r="C65" s="17">
        <f t="shared" ref="C65" si="77">C53+3</f>
        <v>43</v>
      </c>
      <c r="D65" s="18" t="str">
        <f t="shared" ref="D65:D128" si="78">D64</f>
        <v>Cat B</v>
      </c>
      <c r="E65" s="18">
        <v>0.5</v>
      </c>
      <c r="F65" s="18">
        <f t="shared" ref="F65" si="79">F53+3</f>
        <v>43</v>
      </c>
      <c r="G65" s="19" t="str">
        <f t="shared" ref="G65:G128" si="80">G64</f>
        <v>Cat C</v>
      </c>
      <c r="H65" s="19">
        <v>0.5</v>
      </c>
      <c r="I65" s="19">
        <f t="shared" si="33"/>
        <v>43</v>
      </c>
      <c r="J65" s="20" t="str">
        <f t="shared" ref="J65:J128" si="81">J64</f>
        <v>Cat D</v>
      </c>
      <c r="K65" s="20">
        <v>0.5</v>
      </c>
      <c r="L65" s="20">
        <f t="shared" si="33"/>
        <v>43</v>
      </c>
      <c r="M65">
        <v>30.5</v>
      </c>
      <c r="N65">
        <v>77.5</v>
      </c>
    </row>
    <row r="66" spans="1:14" x14ac:dyDescent="0.25">
      <c r="A66" s="17" t="str">
        <f t="shared" si="76"/>
        <v>Cat A</v>
      </c>
      <c r="B66" s="17">
        <v>1</v>
      </c>
      <c r="C66" s="17">
        <f t="shared" ref="C66" si="82">C54+3</f>
        <v>43</v>
      </c>
      <c r="D66" s="18" t="str">
        <f t="shared" si="78"/>
        <v>Cat B</v>
      </c>
      <c r="E66" s="18">
        <v>1</v>
      </c>
      <c r="F66" s="18">
        <f t="shared" ref="F66" si="83">F54+3</f>
        <v>43</v>
      </c>
      <c r="G66" s="19" t="str">
        <f t="shared" si="80"/>
        <v>Cat C</v>
      </c>
      <c r="H66" s="19">
        <v>1</v>
      </c>
      <c r="I66" s="19">
        <f t="shared" si="33"/>
        <v>43</v>
      </c>
      <c r="J66" s="20" t="str">
        <f t="shared" si="81"/>
        <v>Cat D</v>
      </c>
      <c r="K66" s="20">
        <v>1</v>
      </c>
      <c r="L66" s="20">
        <f t="shared" si="33"/>
        <v>43</v>
      </c>
      <c r="M66">
        <v>31</v>
      </c>
      <c r="N66">
        <v>77</v>
      </c>
    </row>
    <row r="67" spans="1:14" x14ac:dyDescent="0.25">
      <c r="A67" s="17" t="str">
        <f t="shared" si="76"/>
        <v>Cat A</v>
      </c>
      <c r="B67" s="17">
        <v>1.5</v>
      </c>
      <c r="C67" s="17">
        <f t="shared" ref="C67" si="84">C55+3</f>
        <v>43</v>
      </c>
      <c r="D67" s="18" t="str">
        <f t="shared" si="78"/>
        <v>Cat B</v>
      </c>
      <c r="E67" s="18">
        <v>1.5</v>
      </c>
      <c r="F67" s="18">
        <f t="shared" ref="F67" si="85">F55+3</f>
        <v>43</v>
      </c>
      <c r="G67" s="19" t="str">
        <f t="shared" si="80"/>
        <v>Cat C</v>
      </c>
      <c r="H67" s="19">
        <v>1.5</v>
      </c>
      <c r="I67" s="19">
        <f t="shared" si="33"/>
        <v>43</v>
      </c>
      <c r="J67" s="20" t="str">
        <f t="shared" si="81"/>
        <v>Cat D</v>
      </c>
      <c r="K67" s="20">
        <v>1.5</v>
      </c>
      <c r="L67" s="20">
        <f t="shared" si="33"/>
        <v>43</v>
      </c>
      <c r="M67">
        <v>31.5</v>
      </c>
      <c r="N67">
        <v>76.5</v>
      </c>
    </row>
    <row r="68" spans="1:14" x14ac:dyDescent="0.25">
      <c r="A68" s="17" t="str">
        <f t="shared" si="76"/>
        <v>Cat A</v>
      </c>
      <c r="B68" s="17">
        <v>2</v>
      </c>
      <c r="C68" s="17">
        <f t="shared" ref="C68" si="86">C56+3</f>
        <v>43</v>
      </c>
      <c r="D68" s="18" t="str">
        <f t="shared" si="78"/>
        <v>Cat B</v>
      </c>
      <c r="E68" s="18">
        <v>2</v>
      </c>
      <c r="F68" s="18">
        <f t="shared" ref="F68" si="87">F56+3</f>
        <v>43</v>
      </c>
      <c r="G68" s="19" t="str">
        <f t="shared" si="80"/>
        <v>Cat C</v>
      </c>
      <c r="H68" s="19">
        <v>2</v>
      </c>
      <c r="I68" s="19">
        <f t="shared" si="33"/>
        <v>43</v>
      </c>
      <c r="J68" s="20" t="str">
        <f t="shared" si="81"/>
        <v>Cat D</v>
      </c>
      <c r="K68" s="20">
        <v>2</v>
      </c>
      <c r="L68" s="20">
        <f t="shared" si="33"/>
        <v>43</v>
      </c>
      <c r="M68">
        <v>32</v>
      </c>
      <c r="N68">
        <v>76</v>
      </c>
    </row>
    <row r="69" spans="1:14" x14ac:dyDescent="0.25">
      <c r="A69" s="17" t="str">
        <f t="shared" si="76"/>
        <v>Cat A</v>
      </c>
      <c r="B69" s="17">
        <v>2.5</v>
      </c>
      <c r="C69" s="17">
        <f t="shared" ref="C69" si="88">C57+3</f>
        <v>43</v>
      </c>
      <c r="D69" s="18" t="str">
        <f t="shared" si="78"/>
        <v>Cat B</v>
      </c>
      <c r="E69" s="18">
        <v>2.5</v>
      </c>
      <c r="F69" s="18">
        <f t="shared" ref="F69" si="89">F57+3</f>
        <v>43</v>
      </c>
      <c r="G69" s="19" t="str">
        <f t="shared" si="80"/>
        <v>Cat C</v>
      </c>
      <c r="H69" s="19">
        <v>2.5</v>
      </c>
      <c r="I69" s="19">
        <f t="shared" si="33"/>
        <v>43</v>
      </c>
      <c r="J69" s="20" t="str">
        <f t="shared" si="81"/>
        <v>Cat D</v>
      </c>
      <c r="K69" s="20">
        <v>2.5</v>
      </c>
      <c r="L69" s="20">
        <f t="shared" si="33"/>
        <v>43</v>
      </c>
      <c r="M69">
        <v>32.5</v>
      </c>
      <c r="N69">
        <v>75.5</v>
      </c>
    </row>
    <row r="70" spans="1:14" x14ac:dyDescent="0.25">
      <c r="A70" s="17" t="str">
        <f t="shared" si="76"/>
        <v>Cat A</v>
      </c>
      <c r="B70" s="17">
        <v>3</v>
      </c>
      <c r="C70" s="17">
        <f t="shared" ref="C70" si="90">C58+3</f>
        <v>43</v>
      </c>
      <c r="D70" s="18" t="str">
        <f t="shared" si="78"/>
        <v>Cat B</v>
      </c>
      <c r="E70" s="18">
        <v>3</v>
      </c>
      <c r="F70" s="18">
        <f t="shared" ref="F70" si="91">F58+3</f>
        <v>43</v>
      </c>
      <c r="G70" s="19" t="str">
        <f t="shared" si="80"/>
        <v>Cat C</v>
      </c>
      <c r="H70" s="19">
        <v>3</v>
      </c>
      <c r="I70" s="19">
        <f t="shared" si="33"/>
        <v>43</v>
      </c>
      <c r="J70" s="20" t="str">
        <f t="shared" si="81"/>
        <v>Cat D</v>
      </c>
      <c r="K70" s="20">
        <v>3</v>
      </c>
      <c r="L70" s="20">
        <f t="shared" si="33"/>
        <v>43</v>
      </c>
      <c r="M70">
        <v>33</v>
      </c>
      <c r="N70">
        <v>75</v>
      </c>
    </row>
    <row r="71" spans="1:14" x14ac:dyDescent="0.25">
      <c r="A71" s="17" t="str">
        <f t="shared" si="76"/>
        <v>Cat A</v>
      </c>
      <c r="B71" s="17">
        <v>3.5</v>
      </c>
      <c r="C71" s="17">
        <f t="shared" ref="C71" si="92">C59+3</f>
        <v>43</v>
      </c>
      <c r="D71" s="18" t="str">
        <f t="shared" si="78"/>
        <v>Cat B</v>
      </c>
      <c r="E71" s="18">
        <v>3.5</v>
      </c>
      <c r="F71" s="18">
        <f t="shared" ref="F71" si="93">F59+3</f>
        <v>43</v>
      </c>
      <c r="G71" s="19" t="str">
        <f t="shared" si="80"/>
        <v>Cat C</v>
      </c>
      <c r="H71" s="19">
        <v>3.5</v>
      </c>
      <c r="I71" s="19">
        <f t="shared" si="33"/>
        <v>43</v>
      </c>
      <c r="J71" s="20" t="str">
        <f t="shared" si="81"/>
        <v>Cat D</v>
      </c>
      <c r="K71" s="20">
        <v>3.5</v>
      </c>
      <c r="L71" s="20">
        <f t="shared" si="33"/>
        <v>43</v>
      </c>
      <c r="M71">
        <v>33.5</v>
      </c>
      <c r="N71">
        <v>74.5</v>
      </c>
    </row>
    <row r="72" spans="1:14" x14ac:dyDescent="0.25">
      <c r="A72" s="17" t="str">
        <f t="shared" si="76"/>
        <v>Cat A</v>
      </c>
      <c r="B72" s="17">
        <v>4</v>
      </c>
      <c r="C72" s="17">
        <f t="shared" ref="C72" si="94">C60+3</f>
        <v>43</v>
      </c>
      <c r="D72" s="18" t="str">
        <f t="shared" si="78"/>
        <v>Cat B</v>
      </c>
      <c r="E72" s="18">
        <v>4</v>
      </c>
      <c r="F72" s="18">
        <f t="shared" ref="F72" si="95">F60+3</f>
        <v>43</v>
      </c>
      <c r="G72" s="19" t="str">
        <f t="shared" si="80"/>
        <v>Cat C</v>
      </c>
      <c r="H72" s="19">
        <v>4</v>
      </c>
      <c r="I72" s="19">
        <f t="shared" si="33"/>
        <v>43</v>
      </c>
      <c r="J72" s="20" t="str">
        <f t="shared" si="81"/>
        <v>Cat D</v>
      </c>
      <c r="K72" s="20">
        <v>4</v>
      </c>
      <c r="L72" s="20">
        <f t="shared" si="33"/>
        <v>43</v>
      </c>
      <c r="M72">
        <v>34</v>
      </c>
      <c r="N72">
        <v>74</v>
      </c>
    </row>
    <row r="73" spans="1:14" x14ac:dyDescent="0.25">
      <c r="A73" s="17" t="str">
        <f t="shared" si="76"/>
        <v>Cat A</v>
      </c>
      <c r="B73" s="17">
        <v>4.5</v>
      </c>
      <c r="C73" s="17">
        <f t="shared" ref="C73" si="96">C61+3</f>
        <v>43</v>
      </c>
      <c r="D73" s="18" t="str">
        <f t="shared" si="78"/>
        <v>Cat B</v>
      </c>
      <c r="E73" s="18">
        <v>4.5</v>
      </c>
      <c r="F73" s="18">
        <f t="shared" ref="F73" si="97">F61+3</f>
        <v>43</v>
      </c>
      <c r="G73" s="19" t="str">
        <f t="shared" si="80"/>
        <v>Cat C</v>
      </c>
      <c r="H73" s="19">
        <v>4.5</v>
      </c>
      <c r="I73" s="19">
        <f t="shared" si="33"/>
        <v>43</v>
      </c>
      <c r="J73" s="20" t="str">
        <f t="shared" si="81"/>
        <v>Cat D</v>
      </c>
      <c r="K73" s="20">
        <v>4.5</v>
      </c>
      <c r="L73" s="20">
        <f t="shared" si="33"/>
        <v>43</v>
      </c>
      <c r="M73">
        <v>34.5</v>
      </c>
      <c r="N73">
        <v>73.5</v>
      </c>
    </row>
    <row r="74" spans="1:14" x14ac:dyDescent="0.25">
      <c r="A74" s="17" t="str">
        <f t="shared" si="76"/>
        <v>Cat A</v>
      </c>
      <c r="B74" s="17">
        <v>5</v>
      </c>
      <c r="C74" s="17">
        <f t="shared" ref="C74" si="98">C62+3</f>
        <v>43</v>
      </c>
      <c r="D74" s="18" t="str">
        <f t="shared" si="78"/>
        <v>Cat B</v>
      </c>
      <c r="E74" s="18">
        <v>5</v>
      </c>
      <c r="F74" s="18">
        <f t="shared" ref="F74" si="99">F62+3</f>
        <v>43</v>
      </c>
      <c r="G74" s="19" t="str">
        <f t="shared" si="80"/>
        <v>Cat C</v>
      </c>
      <c r="H74" s="19">
        <v>5</v>
      </c>
      <c r="I74" s="19">
        <f t="shared" si="33"/>
        <v>43</v>
      </c>
      <c r="J74" s="20" t="str">
        <f t="shared" si="81"/>
        <v>Cat D</v>
      </c>
      <c r="K74" s="20">
        <v>5</v>
      </c>
      <c r="L74" s="20">
        <f t="shared" si="33"/>
        <v>43</v>
      </c>
      <c r="M74">
        <v>35</v>
      </c>
      <c r="N74">
        <v>73</v>
      </c>
    </row>
    <row r="75" spans="1:14" x14ac:dyDescent="0.25">
      <c r="A75" s="17" t="str">
        <f t="shared" si="76"/>
        <v>Cat A</v>
      </c>
      <c r="B75" s="17">
        <v>5.5</v>
      </c>
      <c r="C75" s="17">
        <f t="shared" ref="C75" si="100">C63+3</f>
        <v>43</v>
      </c>
      <c r="D75" s="18" t="str">
        <f t="shared" si="78"/>
        <v>Cat B</v>
      </c>
      <c r="E75" s="18">
        <v>5.5</v>
      </c>
      <c r="F75" s="18">
        <f t="shared" ref="F75" si="101">F63+3</f>
        <v>43</v>
      </c>
      <c r="G75" s="19" t="str">
        <f t="shared" si="80"/>
        <v>Cat C</v>
      </c>
      <c r="H75" s="19">
        <v>5.5</v>
      </c>
      <c r="I75" s="19">
        <f t="shared" si="33"/>
        <v>43</v>
      </c>
      <c r="J75" s="20" t="str">
        <f t="shared" si="81"/>
        <v>Cat D</v>
      </c>
      <c r="K75" s="20">
        <v>5.5</v>
      </c>
      <c r="L75" s="20">
        <f t="shared" si="33"/>
        <v>43</v>
      </c>
      <c r="M75">
        <v>35.5</v>
      </c>
      <c r="N75">
        <v>72.5</v>
      </c>
    </row>
    <row r="76" spans="1:14" x14ac:dyDescent="0.25">
      <c r="A76" s="17" t="str">
        <f t="shared" si="76"/>
        <v>Cat A</v>
      </c>
      <c r="B76" s="17">
        <v>6</v>
      </c>
      <c r="C76" s="17">
        <f t="shared" ref="C76" si="102">C64+3</f>
        <v>43</v>
      </c>
      <c r="D76" s="18" t="str">
        <f t="shared" si="78"/>
        <v>Cat B</v>
      </c>
      <c r="E76" s="18">
        <v>6</v>
      </c>
      <c r="F76" s="18">
        <f t="shared" ref="F76" si="103">F64+3</f>
        <v>43</v>
      </c>
      <c r="G76" s="19" t="str">
        <f t="shared" si="80"/>
        <v>Cat C</v>
      </c>
      <c r="H76" s="19">
        <v>6</v>
      </c>
      <c r="I76" s="19">
        <f t="shared" si="33"/>
        <v>43</v>
      </c>
      <c r="J76" s="20" t="str">
        <f t="shared" si="81"/>
        <v>Cat D</v>
      </c>
      <c r="K76" s="20">
        <v>6</v>
      </c>
      <c r="L76" s="20">
        <f t="shared" si="33"/>
        <v>43</v>
      </c>
      <c r="M76">
        <v>36</v>
      </c>
      <c r="N76">
        <v>72</v>
      </c>
    </row>
    <row r="77" spans="1:14" x14ac:dyDescent="0.25">
      <c r="A77" s="17" t="str">
        <f t="shared" si="76"/>
        <v>Cat A</v>
      </c>
      <c r="B77" s="17">
        <v>0.5</v>
      </c>
      <c r="C77" s="17">
        <f t="shared" ref="C77" si="104">C65+3</f>
        <v>46</v>
      </c>
      <c r="D77" s="18" t="str">
        <f t="shared" si="78"/>
        <v>Cat B</v>
      </c>
      <c r="E77" s="18">
        <v>0.5</v>
      </c>
      <c r="F77" s="18">
        <f t="shared" ref="F77" si="105">F65+3</f>
        <v>46</v>
      </c>
      <c r="G77" s="19" t="str">
        <f t="shared" si="80"/>
        <v>Cat C</v>
      </c>
      <c r="H77" s="19">
        <v>0.5</v>
      </c>
      <c r="I77" s="19">
        <f t="shared" si="33"/>
        <v>46</v>
      </c>
      <c r="J77" s="20" t="str">
        <f t="shared" si="81"/>
        <v>Cat D</v>
      </c>
      <c r="K77" s="20">
        <v>0.5</v>
      </c>
      <c r="L77" s="20">
        <f t="shared" si="33"/>
        <v>46</v>
      </c>
      <c r="M77">
        <v>36.5</v>
      </c>
      <c r="N77">
        <v>71.5</v>
      </c>
    </row>
    <row r="78" spans="1:14" x14ac:dyDescent="0.25">
      <c r="A78" s="17" t="str">
        <f t="shared" si="76"/>
        <v>Cat A</v>
      </c>
      <c r="B78" s="17">
        <v>1</v>
      </c>
      <c r="C78" s="17">
        <f t="shared" ref="C78" si="106">C66+3</f>
        <v>46</v>
      </c>
      <c r="D78" s="18" t="str">
        <f t="shared" si="78"/>
        <v>Cat B</v>
      </c>
      <c r="E78" s="18">
        <v>1</v>
      </c>
      <c r="F78" s="18">
        <f t="shared" ref="F78" si="107">F66+3</f>
        <v>46</v>
      </c>
      <c r="G78" s="19" t="str">
        <f t="shared" si="80"/>
        <v>Cat C</v>
      </c>
      <c r="H78" s="19">
        <v>1</v>
      </c>
      <c r="I78" s="19">
        <f t="shared" si="33"/>
        <v>46</v>
      </c>
      <c r="J78" s="20" t="str">
        <f t="shared" si="81"/>
        <v>Cat D</v>
      </c>
      <c r="K78" s="20">
        <v>1</v>
      </c>
      <c r="L78" s="20">
        <f t="shared" si="33"/>
        <v>46</v>
      </c>
      <c r="M78">
        <v>37</v>
      </c>
      <c r="N78">
        <v>71</v>
      </c>
    </row>
    <row r="79" spans="1:14" x14ac:dyDescent="0.25">
      <c r="A79" s="17" t="str">
        <f t="shared" si="76"/>
        <v>Cat A</v>
      </c>
      <c r="B79" s="17">
        <v>1.5</v>
      </c>
      <c r="C79" s="17">
        <f t="shared" ref="C79" si="108">C67+3</f>
        <v>46</v>
      </c>
      <c r="D79" s="18" t="str">
        <f t="shared" si="78"/>
        <v>Cat B</v>
      </c>
      <c r="E79" s="18">
        <v>1.5</v>
      </c>
      <c r="F79" s="18">
        <f t="shared" ref="F79" si="109">F67+3</f>
        <v>46</v>
      </c>
      <c r="G79" s="19" t="str">
        <f t="shared" si="80"/>
        <v>Cat C</v>
      </c>
      <c r="H79" s="19">
        <v>1.5</v>
      </c>
      <c r="I79" s="19">
        <f t="shared" si="33"/>
        <v>46</v>
      </c>
      <c r="J79" s="20" t="str">
        <f t="shared" si="81"/>
        <v>Cat D</v>
      </c>
      <c r="K79" s="20">
        <v>1.5</v>
      </c>
      <c r="L79" s="20">
        <f t="shared" si="33"/>
        <v>46</v>
      </c>
      <c r="M79">
        <v>37.5</v>
      </c>
      <c r="N79">
        <v>70.5</v>
      </c>
    </row>
    <row r="80" spans="1:14" x14ac:dyDescent="0.25">
      <c r="A80" s="17" t="str">
        <f t="shared" si="76"/>
        <v>Cat A</v>
      </c>
      <c r="B80" s="17">
        <v>2</v>
      </c>
      <c r="C80" s="17">
        <f t="shared" ref="C80" si="110">C68+3</f>
        <v>46</v>
      </c>
      <c r="D80" s="18" t="str">
        <f t="shared" si="78"/>
        <v>Cat B</v>
      </c>
      <c r="E80" s="18">
        <v>2</v>
      </c>
      <c r="F80" s="18">
        <f t="shared" ref="F80" si="111">F68+3</f>
        <v>46</v>
      </c>
      <c r="G80" s="19" t="str">
        <f t="shared" si="80"/>
        <v>Cat C</v>
      </c>
      <c r="H80" s="19">
        <v>2</v>
      </c>
      <c r="I80" s="19">
        <f t="shared" si="33"/>
        <v>46</v>
      </c>
      <c r="J80" s="20" t="str">
        <f t="shared" si="81"/>
        <v>Cat D</v>
      </c>
      <c r="K80" s="20">
        <v>2</v>
      </c>
      <c r="L80" s="20">
        <f t="shared" si="33"/>
        <v>46</v>
      </c>
      <c r="M80">
        <v>38</v>
      </c>
      <c r="N80">
        <v>70</v>
      </c>
    </row>
    <row r="81" spans="1:14" x14ac:dyDescent="0.25">
      <c r="A81" s="17" t="str">
        <f t="shared" si="76"/>
        <v>Cat A</v>
      </c>
      <c r="B81" s="17">
        <v>2.5</v>
      </c>
      <c r="C81" s="17">
        <f t="shared" ref="C81" si="112">C69+3</f>
        <v>46</v>
      </c>
      <c r="D81" s="18" t="str">
        <f t="shared" si="78"/>
        <v>Cat B</v>
      </c>
      <c r="E81" s="18">
        <v>2.5</v>
      </c>
      <c r="F81" s="18">
        <f t="shared" ref="F81" si="113">F69+3</f>
        <v>46</v>
      </c>
      <c r="G81" s="19" t="str">
        <f t="shared" si="80"/>
        <v>Cat C</v>
      </c>
      <c r="H81" s="19">
        <v>2.5</v>
      </c>
      <c r="I81" s="19">
        <f t="shared" si="33"/>
        <v>46</v>
      </c>
      <c r="J81" s="20" t="str">
        <f t="shared" si="81"/>
        <v>Cat D</v>
      </c>
      <c r="K81" s="20">
        <v>2.5</v>
      </c>
      <c r="L81" s="20">
        <f t="shared" si="33"/>
        <v>46</v>
      </c>
      <c r="M81">
        <v>38.5</v>
      </c>
      <c r="N81">
        <v>69.5</v>
      </c>
    </row>
    <row r="82" spans="1:14" x14ac:dyDescent="0.25">
      <c r="A82" s="17" t="str">
        <f t="shared" si="76"/>
        <v>Cat A</v>
      </c>
      <c r="B82" s="17">
        <v>3</v>
      </c>
      <c r="C82" s="17">
        <f t="shared" ref="C82" si="114">C70+3</f>
        <v>46</v>
      </c>
      <c r="D82" s="18" t="str">
        <f t="shared" si="78"/>
        <v>Cat B</v>
      </c>
      <c r="E82" s="18">
        <v>3</v>
      </c>
      <c r="F82" s="18">
        <f t="shared" ref="F82" si="115">F70+3</f>
        <v>46</v>
      </c>
      <c r="G82" s="19" t="str">
        <f t="shared" si="80"/>
        <v>Cat C</v>
      </c>
      <c r="H82" s="19">
        <v>3</v>
      </c>
      <c r="I82" s="19">
        <f t="shared" si="33"/>
        <v>46</v>
      </c>
      <c r="J82" s="20" t="str">
        <f t="shared" si="81"/>
        <v>Cat D</v>
      </c>
      <c r="K82" s="20">
        <v>3</v>
      </c>
      <c r="L82" s="20">
        <f t="shared" si="33"/>
        <v>46</v>
      </c>
      <c r="M82">
        <v>39</v>
      </c>
      <c r="N82">
        <v>69</v>
      </c>
    </row>
    <row r="83" spans="1:14" x14ac:dyDescent="0.25">
      <c r="A83" s="17" t="str">
        <f t="shared" si="76"/>
        <v>Cat A</v>
      </c>
      <c r="B83" s="17">
        <v>3.5</v>
      </c>
      <c r="C83" s="17">
        <f t="shared" ref="C83" si="116">C71+3</f>
        <v>46</v>
      </c>
      <c r="D83" s="18" t="str">
        <f t="shared" si="78"/>
        <v>Cat B</v>
      </c>
      <c r="E83" s="18">
        <v>3.5</v>
      </c>
      <c r="F83" s="18">
        <f t="shared" ref="F83" si="117">F71+3</f>
        <v>46</v>
      </c>
      <c r="G83" s="19" t="str">
        <f t="shared" si="80"/>
        <v>Cat C</v>
      </c>
      <c r="H83" s="19">
        <v>3.5</v>
      </c>
      <c r="I83" s="19">
        <f t="shared" si="33"/>
        <v>46</v>
      </c>
      <c r="J83" s="20" t="str">
        <f t="shared" si="81"/>
        <v>Cat D</v>
      </c>
      <c r="K83" s="20">
        <v>3.5</v>
      </c>
      <c r="L83" s="20">
        <f t="shared" si="33"/>
        <v>46</v>
      </c>
      <c r="M83">
        <v>39.5</v>
      </c>
      <c r="N83">
        <v>68.5</v>
      </c>
    </row>
    <row r="84" spans="1:14" x14ac:dyDescent="0.25">
      <c r="A84" s="17" t="str">
        <f t="shared" si="76"/>
        <v>Cat A</v>
      </c>
      <c r="B84" s="17">
        <v>4</v>
      </c>
      <c r="C84" s="17">
        <f t="shared" ref="C84" si="118">C72+3</f>
        <v>46</v>
      </c>
      <c r="D84" s="18" t="str">
        <f t="shared" si="78"/>
        <v>Cat B</v>
      </c>
      <c r="E84" s="18">
        <v>4</v>
      </c>
      <c r="F84" s="18">
        <f t="shared" ref="F84" si="119">F72+3</f>
        <v>46</v>
      </c>
      <c r="G84" s="19" t="str">
        <f t="shared" si="80"/>
        <v>Cat C</v>
      </c>
      <c r="H84" s="19">
        <v>4</v>
      </c>
      <c r="I84" s="19">
        <f t="shared" si="33"/>
        <v>46</v>
      </c>
      <c r="J84" s="20" t="str">
        <f t="shared" si="81"/>
        <v>Cat D</v>
      </c>
      <c r="K84" s="20">
        <v>4</v>
      </c>
      <c r="L84" s="20">
        <f t="shared" si="33"/>
        <v>46</v>
      </c>
      <c r="M84">
        <v>40</v>
      </c>
      <c r="N84">
        <v>68</v>
      </c>
    </row>
    <row r="85" spans="1:14" x14ac:dyDescent="0.25">
      <c r="A85" s="17" t="str">
        <f t="shared" si="76"/>
        <v>Cat A</v>
      </c>
      <c r="B85" s="17">
        <v>4.5</v>
      </c>
      <c r="C85" s="17">
        <f t="shared" ref="C85" si="120">C73+3</f>
        <v>46</v>
      </c>
      <c r="D85" s="18" t="str">
        <f t="shared" si="78"/>
        <v>Cat B</v>
      </c>
      <c r="E85" s="18">
        <v>4.5</v>
      </c>
      <c r="F85" s="18">
        <f t="shared" ref="F85" si="121">F73+3</f>
        <v>46</v>
      </c>
      <c r="G85" s="19" t="str">
        <f t="shared" si="80"/>
        <v>Cat C</v>
      </c>
      <c r="H85" s="19">
        <v>4.5</v>
      </c>
      <c r="I85" s="19">
        <f t="shared" si="33"/>
        <v>46</v>
      </c>
      <c r="J85" s="20" t="str">
        <f t="shared" si="81"/>
        <v>Cat D</v>
      </c>
      <c r="K85" s="20">
        <v>4.5</v>
      </c>
      <c r="L85" s="20">
        <f t="shared" si="33"/>
        <v>46</v>
      </c>
      <c r="M85">
        <v>40.5</v>
      </c>
      <c r="N85">
        <v>67.5</v>
      </c>
    </row>
    <row r="86" spans="1:14" x14ac:dyDescent="0.25">
      <c r="A86" s="17" t="str">
        <f t="shared" si="76"/>
        <v>Cat A</v>
      </c>
      <c r="B86" s="17">
        <v>5</v>
      </c>
      <c r="C86" s="17">
        <f t="shared" ref="C86" si="122">C74+3</f>
        <v>46</v>
      </c>
      <c r="D86" s="18" t="str">
        <f t="shared" si="78"/>
        <v>Cat B</v>
      </c>
      <c r="E86" s="18">
        <v>5</v>
      </c>
      <c r="F86" s="18">
        <f t="shared" ref="F86" si="123">F74+3</f>
        <v>46</v>
      </c>
      <c r="G86" s="19" t="str">
        <f t="shared" si="80"/>
        <v>Cat C</v>
      </c>
      <c r="H86" s="19">
        <v>5</v>
      </c>
      <c r="I86" s="19">
        <f t="shared" si="33"/>
        <v>46</v>
      </c>
      <c r="J86" s="20" t="str">
        <f t="shared" si="81"/>
        <v>Cat D</v>
      </c>
      <c r="K86" s="20">
        <v>5</v>
      </c>
      <c r="L86" s="20">
        <f t="shared" si="33"/>
        <v>46</v>
      </c>
      <c r="M86">
        <v>41</v>
      </c>
      <c r="N86">
        <v>67</v>
      </c>
    </row>
    <row r="87" spans="1:14" x14ac:dyDescent="0.25">
      <c r="A87" s="17" t="str">
        <f t="shared" si="76"/>
        <v>Cat A</v>
      </c>
      <c r="B87" s="17">
        <v>5.5</v>
      </c>
      <c r="C87" s="17">
        <f t="shared" ref="C87" si="124">C75+3</f>
        <v>46</v>
      </c>
      <c r="D87" s="18" t="str">
        <f t="shared" si="78"/>
        <v>Cat B</v>
      </c>
      <c r="E87" s="18">
        <v>5.5</v>
      </c>
      <c r="F87" s="18">
        <f t="shared" ref="F87" si="125">F75+3</f>
        <v>46</v>
      </c>
      <c r="G87" s="19" t="str">
        <f t="shared" si="80"/>
        <v>Cat C</v>
      </c>
      <c r="H87" s="19">
        <v>5.5</v>
      </c>
      <c r="I87" s="19">
        <f t="shared" si="33"/>
        <v>46</v>
      </c>
      <c r="J87" s="20" t="str">
        <f t="shared" si="81"/>
        <v>Cat D</v>
      </c>
      <c r="K87" s="20">
        <v>5.5</v>
      </c>
      <c r="L87" s="20">
        <f t="shared" si="33"/>
        <v>46</v>
      </c>
      <c r="M87">
        <v>41.5</v>
      </c>
      <c r="N87">
        <v>66.5</v>
      </c>
    </row>
    <row r="88" spans="1:14" x14ac:dyDescent="0.25">
      <c r="A88" s="17" t="str">
        <f t="shared" si="76"/>
        <v>Cat A</v>
      </c>
      <c r="B88" s="17">
        <v>6</v>
      </c>
      <c r="C88" s="17">
        <f t="shared" ref="C88" si="126">C76+3</f>
        <v>46</v>
      </c>
      <c r="D88" s="18" t="str">
        <f t="shared" si="78"/>
        <v>Cat B</v>
      </c>
      <c r="E88" s="18">
        <v>6</v>
      </c>
      <c r="F88" s="18">
        <f t="shared" ref="F88" si="127">F76+3</f>
        <v>46</v>
      </c>
      <c r="G88" s="19" t="str">
        <f t="shared" si="80"/>
        <v>Cat C</v>
      </c>
      <c r="H88" s="19">
        <v>6</v>
      </c>
      <c r="I88" s="19">
        <f t="shared" si="33"/>
        <v>46</v>
      </c>
      <c r="J88" s="20" t="str">
        <f t="shared" si="81"/>
        <v>Cat D</v>
      </c>
      <c r="K88" s="20">
        <v>6</v>
      </c>
      <c r="L88" s="20">
        <f t="shared" si="33"/>
        <v>46</v>
      </c>
      <c r="M88">
        <v>42</v>
      </c>
      <c r="N88">
        <v>66</v>
      </c>
    </row>
    <row r="89" spans="1:14" x14ac:dyDescent="0.25">
      <c r="A89" s="17" t="str">
        <f t="shared" si="76"/>
        <v>Cat A</v>
      </c>
      <c r="B89" s="17">
        <v>0.5</v>
      </c>
      <c r="C89" s="17">
        <f t="shared" ref="C89" si="128">C77+3</f>
        <v>49</v>
      </c>
      <c r="D89" s="18" t="str">
        <f t="shared" si="78"/>
        <v>Cat B</v>
      </c>
      <c r="E89" s="18">
        <v>0.5</v>
      </c>
      <c r="F89" s="18">
        <f t="shared" ref="F89" si="129">F77+3</f>
        <v>49</v>
      </c>
      <c r="G89" s="19" t="str">
        <f t="shared" si="80"/>
        <v>Cat C</v>
      </c>
      <c r="H89" s="19">
        <v>0.5</v>
      </c>
      <c r="I89" s="19">
        <f t="shared" si="33"/>
        <v>49</v>
      </c>
      <c r="J89" s="20" t="str">
        <f t="shared" si="81"/>
        <v>Cat D</v>
      </c>
      <c r="K89" s="20">
        <v>0.5</v>
      </c>
      <c r="L89" s="20">
        <f t="shared" si="33"/>
        <v>49</v>
      </c>
      <c r="M89">
        <v>42.5</v>
      </c>
      <c r="N89">
        <v>65.5</v>
      </c>
    </row>
    <row r="90" spans="1:14" x14ac:dyDescent="0.25">
      <c r="A90" s="17" t="str">
        <f t="shared" si="76"/>
        <v>Cat A</v>
      </c>
      <c r="B90" s="17">
        <v>1</v>
      </c>
      <c r="C90" s="17">
        <f t="shared" ref="C90" si="130">C78+3</f>
        <v>49</v>
      </c>
      <c r="D90" s="18" t="str">
        <f t="shared" si="78"/>
        <v>Cat B</v>
      </c>
      <c r="E90" s="18">
        <v>1</v>
      </c>
      <c r="F90" s="18">
        <f t="shared" ref="F90" si="131">F78+3</f>
        <v>49</v>
      </c>
      <c r="G90" s="19" t="str">
        <f t="shared" si="80"/>
        <v>Cat C</v>
      </c>
      <c r="H90" s="19">
        <v>1</v>
      </c>
      <c r="I90" s="19">
        <f t="shared" si="33"/>
        <v>49</v>
      </c>
      <c r="J90" s="20" t="str">
        <f t="shared" si="81"/>
        <v>Cat D</v>
      </c>
      <c r="K90" s="20">
        <v>1</v>
      </c>
      <c r="L90" s="20">
        <f t="shared" si="33"/>
        <v>49</v>
      </c>
      <c r="M90">
        <v>43</v>
      </c>
      <c r="N90">
        <v>65</v>
      </c>
    </row>
    <row r="91" spans="1:14" x14ac:dyDescent="0.25">
      <c r="A91" s="17" t="str">
        <f t="shared" si="76"/>
        <v>Cat A</v>
      </c>
      <c r="B91" s="17">
        <v>1.5</v>
      </c>
      <c r="C91" s="17">
        <f t="shared" ref="C91" si="132">C79+3</f>
        <v>49</v>
      </c>
      <c r="D91" s="18" t="str">
        <f t="shared" si="78"/>
        <v>Cat B</v>
      </c>
      <c r="E91" s="18">
        <v>1.5</v>
      </c>
      <c r="F91" s="18">
        <f t="shared" ref="F91" si="133">F79+3</f>
        <v>49</v>
      </c>
      <c r="G91" s="19" t="str">
        <f t="shared" si="80"/>
        <v>Cat C</v>
      </c>
      <c r="H91" s="19">
        <v>1.5</v>
      </c>
      <c r="I91" s="19">
        <f t="shared" si="33"/>
        <v>49</v>
      </c>
      <c r="J91" s="20" t="str">
        <f t="shared" si="81"/>
        <v>Cat D</v>
      </c>
      <c r="K91" s="20">
        <v>1.5</v>
      </c>
      <c r="L91" s="20">
        <f t="shared" si="33"/>
        <v>49</v>
      </c>
      <c r="M91">
        <v>43.5</v>
      </c>
      <c r="N91">
        <v>64.5</v>
      </c>
    </row>
    <row r="92" spans="1:14" x14ac:dyDescent="0.25">
      <c r="A92" s="17" t="str">
        <f t="shared" si="76"/>
        <v>Cat A</v>
      </c>
      <c r="B92" s="17">
        <v>2</v>
      </c>
      <c r="C92" s="17">
        <f t="shared" ref="C92" si="134">C80+3</f>
        <v>49</v>
      </c>
      <c r="D92" s="18" t="str">
        <f t="shared" si="78"/>
        <v>Cat B</v>
      </c>
      <c r="E92" s="18">
        <v>2</v>
      </c>
      <c r="F92" s="18">
        <f t="shared" ref="F92" si="135">F80+3</f>
        <v>49</v>
      </c>
      <c r="G92" s="19" t="str">
        <f t="shared" si="80"/>
        <v>Cat C</v>
      </c>
      <c r="H92" s="19">
        <v>2</v>
      </c>
      <c r="I92" s="19">
        <f t="shared" si="33"/>
        <v>49</v>
      </c>
      <c r="J92" s="20" t="str">
        <f t="shared" si="81"/>
        <v>Cat D</v>
      </c>
      <c r="K92" s="20">
        <v>2</v>
      </c>
      <c r="L92" s="20">
        <f t="shared" si="33"/>
        <v>49</v>
      </c>
      <c r="M92">
        <v>44</v>
      </c>
      <c r="N92">
        <v>64</v>
      </c>
    </row>
    <row r="93" spans="1:14" x14ac:dyDescent="0.25">
      <c r="A93" s="17" t="str">
        <f t="shared" si="76"/>
        <v>Cat A</v>
      </c>
      <c r="B93" s="17">
        <v>2.5</v>
      </c>
      <c r="C93" s="17">
        <f t="shared" ref="C93" si="136">C81+3</f>
        <v>49</v>
      </c>
      <c r="D93" s="18" t="str">
        <f t="shared" si="78"/>
        <v>Cat B</v>
      </c>
      <c r="E93" s="18">
        <v>2.5</v>
      </c>
      <c r="F93" s="18">
        <f t="shared" ref="F93" si="137">F81+3</f>
        <v>49</v>
      </c>
      <c r="G93" s="19" t="str">
        <f t="shared" si="80"/>
        <v>Cat C</v>
      </c>
      <c r="H93" s="19">
        <v>2.5</v>
      </c>
      <c r="I93" s="19">
        <f t="shared" si="33"/>
        <v>49</v>
      </c>
      <c r="J93" s="20" t="str">
        <f t="shared" si="81"/>
        <v>Cat D</v>
      </c>
      <c r="K93" s="20">
        <v>2.5</v>
      </c>
      <c r="L93" s="20">
        <f t="shared" si="33"/>
        <v>49</v>
      </c>
      <c r="M93">
        <v>44.5</v>
      </c>
      <c r="N93">
        <v>63.5</v>
      </c>
    </row>
    <row r="94" spans="1:14" x14ac:dyDescent="0.25">
      <c r="A94" s="17" t="str">
        <f t="shared" si="76"/>
        <v>Cat A</v>
      </c>
      <c r="B94" s="17">
        <v>3</v>
      </c>
      <c r="C94" s="17">
        <f t="shared" ref="C94" si="138">C82+3</f>
        <v>49</v>
      </c>
      <c r="D94" s="18" t="str">
        <f t="shared" si="78"/>
        <v>Cat B</v>
      </c>
      <c r="E94" s="18">
        <v>3</v>
      </c>
      <c r="F94" s="18">
        <f t="shared" ref="F94" si="139">F82+3</f>
        <v>49</v>
      </c>
      <c r="G94" s="19" t="str">
        <f t="shared" si="80"/>
        <v>Cat C</v>
      </c>
      <c r="H94" s="19">
        <v>3</v>
      </c>
      <c r="I94" s="19">
        <f t="shared" si="33"/>
        <v>49</v>
      </c>
      <c r="J94" s="20" t="str">
        <f t="shared" si="81"/>
        <v>Cat D</v>
      </c>
      <c r="K94" s="20">
        <v>3</v>
      </c>
      <c r="L94" s="20">
        <f t="shared" si="33"/>
        <v>49</v>
      </c>
      <c r="M94">
        <v>45</v>
      </c>
      <c r="N94">
        <v>63</v>
      </c>
    </row>
    <row r="95" spans="1:14" x14ac:dyDescent="0.25">
      <c r="A95" s="17" t="str">
        <f t="shared" si="76"/>
        <v>Cat A</v>
      </c>
      <c r="B95" s="17">
        <v>3.5</v>
      </c>
      <c r="C95" s="17">
        <f t="shared" ref="C95" si="140">C83+3</f>
        <v>49</v>
      </c>
      <c r="D95" s="18" t="str">
        <f t="shared" si="78"/>
        <v>Cat B</v>
      </c>
      <c r="E95" s="18">
        <v>3.5</v>
      </c>
      <c r="F95" s="18">
        <f t="shared" ref="F95" si="141">F83+3</f>
        <v>49</v>
      </c>
      <c r="G95" s="19" t="str">
        <f t="shared" si="80"/>
        <v>Cat C</v>
      </c>
      <c r="H95" s="19">
        <v>3.5</v>
      </c>
      <c r="I95" s="19">
        <f t="shared" si="33"/>
        <v>49</v>
      </c>
      <c r="J95" s="20" t="str">
        <f t="shared" si="81"/>
        <v>Cat D</v>
      </c>
      <c r="K95" s="20">
        <v>3.5</v>
      </c>
      <c r="L95" s="20">
        <f t="shared" si="33"/>
        <v>49</v>
      </c>
      <c r="M95">
        <v>45.5</v>
      </c>
      <c r="N95">
        <v>62.5</v>
      </c>
    </row>
    <row r="96" spans="1:14" x14ac:dyDescent="0.25">
      <c r="A96" s="17" t="str">
        <f t="shared" si="76"/>
        <v>Cat A</v>
      </c>
      <c r="B96" s="17">
        <v>4</v>
      </c>
      <c r="C96" s="17">
        <f t="shared" ref="C96" si="142">C84+3</f>
        <v>49</v>
      </c>
      <c r="D96" s="18" t="str">
        <f t="shared" si="78"/>
        <v>Cat B</v>
      </c>
      <c r="E96" s="18">
        <v>4</v>
      </c>
      <c r="F96" s="18">
        <f t="shared" ref="F96" si="143">F84+3</f>
        <v>49</v>
      </c>
      <c r="G96" s="19" t="str">
        <f t="shared" si="80"/>
        <v>Cat C</v>
      </c>
      <c r="H96" s="19">
        <v>4</v>
      </c>
      <c r="I96" s="19">
        <f t="shared" si="33"/>
        <v>49</v>
      </c>
      <c r="J96" s="20" t="str">
        <f t="shared" si="81"/>
        <v>Cat D</v>
      </c>
      <c r="K96" s="20">
        <v>4</v>
      </c>
      <c r="L96" s="20">
        <f t="shared" si="33"/>
        <v>49</v>
      </c>
      <c r="M96">
        <v>46</v>
      </c>
      <c r="N96">
        <v>62</v>
      </c>
    </row>
    <row r="97" spans="1:14" x14ac:dyDescent="0.25">
      <c r="A97" s="17" t="str">
        <f t="shared" si="76"/>
        <v>Cat A</v>
      </c>
      <c r="B97" s="17">
        <v>4.5</v>
      </c>
      <c r="C97" s="17">
        <f t="shared" ref="C97" si="144">C85+3</f>
        <v>49</v>
      </c>
      <c r="D97" s="18" t="str">
        <f t="shared" si="78"/>
        <v>Cat B</v>
      </c>
      <c r="E97" s="18">
        <v>4.5</v>
      </c>
      <c r="F97" s="18">
        <f t="shared" ref="F97" si="145">F85+3</f>
        <v>49</v>
      </c>
      <c r="G97" s="19" t="str">
        <f t="shared" si="80"/>
        <v>Cat C</v>
      </c>
      <c r="H97" s="19">
        <v>4.5</v>
      </c>
      <c r="I97" s="19">
        <f t="shared" si="33"/>
        <v>49</v>
      </c>
      <c r="J97" s="20" t="str">
        <f t="shared" si="81"/>
        <v>Cat D</v>
      </c>
      <c r="K97" s="20">
        <v>4.5</v>
      </c>
      <c r="L97" s="20">
        <f t="shared" si="33"/>
        <v>49</v>
      </c>
      <c r="M97">
        <v>46.5</v>
      </c>
      <c r="N97">
        <v>61.5</v>
      </c>
    </row>
    <row r="98" spans="1:14" x14ac:dyDescent="0.25">
      <c r="A98" s="17" t="str">
        <f t="shared" si="76"/>
        <v>Cat A</v>
      </c>
      <c r="B98" s="17">
        <v>5</v>
      </c>
      <c r="C98" s="17">
        <f t="shared" ref="C98" si="146">C86+3</f>
        <v>49</v>
      </c>
      <c r="D98" s="18" t="str">
        <f t="shared" si="78"/>
        <v>Cat B</v>
      </c>
      <c r="E98" s="18">
        <v>5</v>
      </c>
      <c r="F98" s="18">
        <f t="shared" ref="F98" si="147">F86+3</f>
        <v>49</v>
      </c>
      <c r="G98" s="19" t="str">
        <f t="shared" si="80"/>
        <v>Cat C</v>
      </c>
      <c r="H98" s="19">
        <v>5</v>
      </c>
      <c r="I98" s="19">
        <f t="shared" si="33"/>
        <v>49</v>
      </c>
      <c r="J98" s="20" t="str">
        <f t="shared" si="81"/>
        <v>Cat D</v>
      </c>
      <c r="K98" s="20">
        <v>5</v>
      </c>
      <c r="L98" s="20">
        <f t="shared" si="33"/>
        <v>49</v>
      </c>
      <c r="M98">
        <v>47</v>
      </c>
      <c r="N98">
        <v>61</v>
      </c>
    </row>
    <row r="99" spans="1:14" x14ac:dyDescent="0.25">
      <c r="A99" s="17" t="str">
        <f t="shared" si="76"/>
        <v>Cat A</v>
      </c>
      <c r="B99" s="17">
        <v>5.5</v>
      </c>
      <c r="C99" s="17">
        <f t="shared" ref="C99" si="148">C87+3</f>
        <v>49</v>
      </c>
      <c r="D99" s="18" t="str">
        <f t="shared" si="78"/>
        <v>Cat B</v>
      </c>
      <c r="E99" s="18">
        <v>5.5</v>
      </c>
      <c r="F99" s="18">
        <f t="shared" ref="F99" si="149">F87+3</f>
        <v>49</v>
      </c>
      <c r="G99" s="19" t="str">
        <f t="shared" si="80"/>
        <v>Cat C</v>
      </c>
      <c r="H99" s="19">
        <v>5.5</v>
      </c>
      <c r="I99" s="19">
        <f t="shared" si="33"/>
        <v>49</v>
      </c>
      <c r="J99" s="20" t="str">
        <f t="shared" si="81"/>
        <v>Cat D</v>
      </c>
      <c r="K99" s="20">
        <v>5.5</v>
      </c>
      <c r="L99" s="20">
        <f t="shared" si="33"/>
        <v>49</v>
      </c>
      <c r="M99">
        <v>47.5</v>
      </c>
      <c r="N99">
        <v>60.5</v>
      </c>
    </row>
    <row r="100" spans="1:14" x14ac:dyDescent="0.25">
      <c r="A100" s="17" t="str">
        <f t="shared" si="76"/>
        <v>Cat A</v>
      </c>
      <c r="B100" s="17">
        <v>6</v>
      </c>
      <c r="C100" s="17">
        <f t="shared" ref="C100" si="150">C88+3</f>
        <v>49</v>
      </c>
      <c r="D100" s="18" t="str">
        <f t="shared" si="78"/>
        <v>Cat B</v>
      </c>
      <c r="E100" s="18">
        <v>6</v>
      </c>
      <c r="F100" s="18">
        <f t="shared" ref="F100" si="151">F88+3</f>
        <v>49</v>
      </c>
      <c r="G100" s="19" t="str">
        <f t="shared" si="80"/>
        <v>Cat C</v>
      </c>
      <c r="H100" s="19">
        <v>6</v>
      </c>
      <c r="I100" s="19">
        <f t="shared" si="33"/>
        <v>49</v>
      </c>
      <c r="J100" s="20" t="str">
        <f t="shared" si="81"/>
        <v>Cat D</v>
      </c>
      <c r="K100" s="20">
        <v>6</v>
      </c>
      <c r="L100" s="20">
        <f t="shared" si="33"/>
        <v>49</v>
      </c>
      <c r="M100">
        <v>48</v>
      </c>
      <c r="N100">
        <v>60</v>
      </c>
    </row>
    <row r="101" spans="1:14" x14ac:dyDescent="0.25">
      <c r="A101" s="17" t="str">
        <f t="shared" si="76"/>
        <v>Cat A</v>
      </c>
      <c r="B101" s="17">
        <v>0.5</v>
      </c>
      <c r="C101" s="17" t="s">
        <v>8</v>
      </c>
      <c r="D101" s="18" t="str">
        <f t="shared" si="78"/>
        <v>Cat B</v>
      </c>
      <c r="E101" s="18">
        <v>0.5</v>
      </c>
      <c r="F101" s="18">
        <f t="shared" ref="F101" si="152">F89+3</f>
        <v>52</v>
      </c>
      <c r="G101" s="19" t="str">
        <f t="shared" si="80"/>
        <v>Cat C</v>
      </c>
      <c r="H101" s="19">
        <v>0.5</v>
      </c>
      <c r="I101" s="19">
        <f t="shared" si="33"/>
        <v>52</v>
      </c>
      <c r="J101" s="20" t="str">
        <f t="shared" si="81"/>
        <v>Cat D</v>
      </c>
      <c r="K101" s="20">
        <v>0.5</v>
      </c>
      <c r="L101" s="20">
        <f t="shared" si="33"/>
        <v>52</v>
      </c>
      <c r="M101">
        <v>48.5</v>
      </c>
      <c r="N101">
        <v>59.5</v>
      </c>
    </row>
    <row r="102" spans="1:14" x14ac:dyDescent="0.25">
      <c r="A102" s="17" t="str">
        <f t="shared" si="76"/>
        <v>Cat A</v>
      </c>
      <c r="B102" s="17">
        <v>1</v>
      </c>
      <c r="C102" s="17" t="s">
        <v>8</v>
      </c>
      <c r="D102" s="18" t="str">
        <f t="shared" si="78"/>
        <v>Cat B</v>
      </c>
      <c r="E102" s="18">
        <v>1</v>
      </c>
      <c r="F102" s="18">
        <f t="shared" ref="F102" si="153">F90+3</f>
        <v>52</v>
      </c>
      <c r="G102" s="19" t="str">
        <f t="shared" si="80"/>
        <v>Cat C</v>
      </c>
      <c r="H102" s="19">
        <v>1</v>
      </c>
      <c r="I102" s="19">
        <f t="shared" si="33"/>
        <v>52</v>
      </c>
      <c r="J102" s="20" t="str">
        <f t="shared" si="81"/>
        <v>Cat D</v>
      </c>
      <c r="K102" s="20">
        <v>1</v>
      </c>
      <c r="L102" s="20">
        <f t="shared" si="33"/>
        <v>52</v>
      </c>
      <c r="M102">
        <v>49</v>
      </c>
      <c r="N102">
        <v>59</v>
      </c>
    </row>
    <row r="103" spans="1:14" x14ac:dyDescent="0.25">
      <c r="A103" s="17" t="str">
        <f t="shared" si="76"/>
        <v>Cat A</v>
      </c>
      <c r="B103" s="17">
        <v>1.5</v>
      </c>
      <c r="C103" s="17" t="s">
        <v>8</v>
      </c>
      <c r="D103" s="18" t="str">
        <f t="shared" si="78"/>
        <v>Cat B</v>
      </c>
      <c r="E103" s="18">
        <v>1.5</v>
      </c>
      <c r="F103" s="18">
        <f t="shared" ref="F103" si="154">F91+3</f>
        <v>52</v>
      </c>
      <c r="G103" s="19" t="str">
        <f t="shared" si="80"/>
        <v>Cat C</v>
      </c>
      <c r="H103" s="19">
        <v>1.5</v>
      </c>
      <c r="I103" s="19">
        <f t="shared" si="33"/>
        <v>52</v>
      </c>
      <c r="J103" s="20" t="str">
        <f t="shared" si="81"/>
        <v>Cat D</v>
      </c>
      <c r="K103" s="20">
        <v>1.5</v>
      </c>
      <c r="L103" s="20">
        <f t="shared" si="33"/>
        <v>52</v>
      </c>
      <c r="M103">
        <v>49.5</v>
      </c>
      <c r="N103">
        <v>58.5</v>
      </c>
    </row>
    <row r="104" spans="1:14" x14ac:dyDescent="0.25">
      <c r="A104" s="17" t="str">
        <f t="shared" si="76"/>
        <v>Cat A</v>
      </c>
      <c r="B104" s="17">
        <v>2</v>
      </c>
      <c r="C104" s="17" t="s">
        <v>8</v>
      </c>
      <c r="D104" s="18" t="str">
        <f t="shared" si="78"/>
        <v>Cat B</v>
      </c>
      <c r="E104" s="18">
        <v>2</v>
      </c>
      <c r="F104" s="18">
        <f t="shared" ref="F104" si="155">F92+3</f>
        <v>52</v>
      </c>
      <c r="G104" s="19" t="str">
        <f t="shared" si="80"/>
        <v>Cat C</v>
      </c>
      <c r="H104" s="19">
        <v>2</v>
      </c>
      <c r="I104" s="19">
        <f t="shared" si="33"/>
        <v>52</v>
      </c>
      <c r="J104" s="20" t="str">
        <f t="shared" si="81"/>
        <v>Cat D</v>
      </c>
      <c r="K104" s="20">
        <v>2</v>
      </c>
      <c r="L104" s="20">
        <f t="shared" si="33"/>
        <v>52</v>
      </c>
      <c r="M104">
        <v>50</v>
      </c>
      <c r="N104">
        <v>58</v>
      </c>
    </row>
    <row r="105" spans="1:14" x14ac:dyDescent="0.25">
      <c r="A105" s="17" t="str">
        <f t="shared" si="76"/>
        <v>Cat A</v>
      </c>
      <c r="B105" s="17">
        <v>2.5</v>
      </c>
      <c r="C105" s="17" t="s">
        <v>8</v>
      </c>
      <c r="D105" s="18" t="str">
        <f t="shared" si="78"/>
        <v>Cat B</v>
      </c>
      <c r="E105" s="18">
        <v>2.5</v>
      </c>
      <c r="F105" s="18">
        <f t="shared" ref="F105" si="156">F93+3</f>
        <v>52</v>
      </c>
      <c r="G105" s="19" t="str">
        <f t="shared" si="80"/>
        <v>Cat C</v>
      </c>
      <c r="H105" s="19">
        <v>2.5</v>
      </c>
      <c r="I105" s="19">
        <f t="shared" si="33"/>
        <v>52</v>
      </c>
      <c r="J105" s="20" t="str">
        <f t="shared" si="81"/>
        <v>Cat D</v>
      </c>
      <c r="K105" s="20">
        <v>2.5</v>
      </c>
      <c r="L105" s="20">
        <f t="shared" si="33"/>
        <v>52</v>
      </c>
      <c r="M105">
        <v>50.5</v>
      </c>
      <c r="N105">
        <v>57.5</v>
      </c>
    </row>
    <row r="106" spans="1:14" x14ac:dyDescent="0.25">
      <c r="A106" s="17" t="str">
        <f t="shared" si="76"/>
        <v>Cat A</v>
      </c>
      <c r="B106" s="17">
        <v>3</v>
      </c>
      <c r="C106" s="17" t="s">
        <v>8</v>
      </c>
      <c r="D106" s="18" t="str">
        <f t="shared" si="78"/>
        <v>Cat B</v>
      </c>
      <c r="E106" s="18">
        <v>3</v>
      </c>
      <c r="F106" s="18">
        <f t="shared" ref="F106" si="157">F94+3</f>
        <v>52</v>
      </c>
      <c r="G106" s="19" t="str">
        <f t="shared" si="80"/>
        <v>Cat C</v>
      </c>
      <c r="H106" s="19">
        <v>3</v>
      </c>
      <c r="I106" s="19">
        <f t="shared" si="33"/>
        <v>52</v>
      </c>
      <c r="J106" s="20" t="str">
        <f t="shared" si="81"/>
        <v>Cat D</v>
      </c>
      <c r="K106" s="20">
        <v>3</v>
      </c>
      <c r="L106" s="20">
        <f t="shared" si="33"/>
        <v>52</v>
      </c>
      <c r="M106">
        <v>51</v>
      </c>
      <c r="N106">
        <v>57</v>
      </c>
    </row>
    <row r="107" spans="1:14" x14ac:dyDescent="0.25">
      <c r="A107" s="17" t="str">
        <f t="shared" si="76"/>
        <v>Cat A</v>
      </c>
      <c r="B107" s="17">
        <v>3.5</v>
      </c>
      <c r="C107" s="17" t="s">
        <v>8</v>
      </c>
      <c r="D107" s="18" t="str">
        <f t="shared" si="78"/>
        <v>Cat B</v>
      </c>
      <c r="E107" s="18">
        <v>3.5</v>
      </c>
      <c r="F107" s="18">
        <f t="shared" ref="F107" si="158">F95+3</f>
        <v>52</v>
      </c>
      <c r="G107" s="19" t="str">
        <f t="shared" si="80"/>
        <v>Cat C</v>
      </c>
      <c r="H107" s="19">
        <v>3.5</v>
      </c>
      <c r="I107" s="19">
        <f t="shared" ref="I107:L136" si="159">I95+3</f>
        <v>52</v>
      </c>
      <c r="J107" s="20" t="str">
        <f t="shared" si="81"/>
        <v>Cat D</v>
      </c>
      <c r="K107" s="20">
        <v>3.5</v>
      </c>
      <c r="L107" s="20">
        <f t="shared" si="159"/>
        <v>52</v>
      </c>
      <c r="M107">
        <v>51.5</v>
      </c>
      <c r="N107">
        <v>56.5</v>
      </c>
    </row>
    <row r="108" spans="1:14" x14ac:dyDescent="0.25">
      <c r="A108" s="17" t="str">
        <f t="shared" si="76"/>
        <v>Cat A</v>
      </c>
      <c r="B108" s="17">
        <v>4</v>
      </c>
      <c r="C108" s="17" t="s">
        <v>8</v>
      </c>
      <c r="D108" s="18" t="str">
        <f t="shared" si="78"/>
        <v>Cat B</v>
      </c>
      <c r="E108" s="18">
        <v>4</v>
      </c>
      <c r="F108" s="18">
        <f t="shared" ref="F108" si="160">F96+3</f>
        <v>52</v>
      </c>
      <c r="G108" s="19" t="str">
        <f t="shared" si="80"/>
        <v>Cat C</v>
      </c>
      <c r="H108" s="19">
        <v>4</v>
      </c>
      <c r="I108" s="19">
        <f t="shared" si="159"/>
        <v>52</v>
      </c>
      <c r="J108" s="20" t="str">
        <f t="shared" si="81"/>
        <v>Cat D</v>
      </c>
      <c r="K108" s="20">
        <v>4</v>
      </c>
      <c r="L108" s="20">
        <f t="shared" si="159"/>
        <v>52</v>
      </c>
      <c r="M108">
        <v>52</v>
      </c>
      <c r="N108">
        <v>56</v>
      </c>
    </row>
    <row r="109" spans="1:14" x14ac:dyDescent="0.25">
      <c r="A109" s="17" t="str">
        <f t="shared" si="76"/>
        <v>Cat A</v>
      </c>
      <c r="B109" s="17">
        <v>4.5</v>
      </c>
      <c r="C109" s="17" t="s">
        <v>8</v>
      </c>
      <c r="D109" s="18" t="str">
        <f t="shared" si="78"/>
        <v>Cat B</v>
      </c>
      <c r="E109" s="18">
        <v>4.5</v>
      </c>
      <c r="F109" s="18">
        <f t="shared" ref="F109" si="161">F97+3</f>
        <v>52</v>
      </c>
      <c r="G109" s="19" t="str">
        <f t="shared" si="80"/>
        <v>Cat C</v>
      </c>
      <c r="H109" s="19">
        <v>4.5</v>
      </c>
      <c r="I109" s="19">
        <f t="shared" si="159"/>
        <v>52</v>
      </c>
      <c r="J109" s="20" t="str">
        <f t="shared" si="81"/>
        <v>Cat D</v>
      </c>
      <c r="K109" s="20">
        <v>4.5</v>
      </c>
      <c r="L109" s="20">
        <f t="shared" si="159"/>
        <v>52</v>
      </c>
      <c r="M109">
        <v>52.5</v>
      </c>
      <c r="N109">
        <v>55.5</v>
      </c>
    </row>
    <row r="110" spans="1:14" x14ac:dyDescent="0.25">
      <c r="A110" s="17" t="str">
        <f t="shared" si="76"/>
        <v>Cat A</v>
      </c>
      <c r="B110" s="17">
        <v>5</v>
      </c>
      <c r="C110" s="17" t="s">
        <v>8</v>
      </c>
      <c r="D110" s="18" t="str">
        <f t="shared" si="78"/>
        <v>Cat B</v>
      </c>
      <c r="E110" s="18">
        <v>5</v>
      </c>
      <c r="F110" s="18">
        <f t="shared" ref="F110" si="162">F98+3</f>
        <v>52</v>
      </c>
      <c r="G110" s="19" t="str">
        <f t="shared" si="80"/>
        <v>Cat C</v>
      </c>
      <c r="H110" s="19">
        <v>5</v>
      </c>
      <c r="I110" s="19">
        <f t="shared" si="159"/>
        <v>52</v>
      </c>
      <c r="J110" s="20" t="str">
        <f t="shared" si="81"/>
        <v>Cat D</v>
      </c>
      <c r="K110" s="20">
        <v>5</v>
      </c>
      <c r="L110" s="20">
        <f t="shared" si="159"/>
        <v>52</v>
      </c>
      <c r="M110">
        <v>53</v>
      </c>
      <c r="N110">
        <v>55</v>
      </c>
    </row>
    <row r="111" spans="1:14" x14ac:dyDescent="0.25">
      <c r="A111" s="17" t="str">
        <f t="shared" si="76"/>
        <v>Cat A</v>
      </c>
      <c r="B111" s="17">
        <v>5.5</v>
      </c>
      <c r="C111" s="17" t="s">
        <v>8</v>
      </c>
      <c r="D111" s="18" t="str">
        <f t="shared" si="78"/>
        <v>Cat B</v>
      </c>
      <c r="E111" s="18">
        <v>5.5</v>
      </c>
      <c r="F111" s="18">
        <f t="shared" ref="F111" si="163">F99+3</f>
        <v>52</v>
      </c>
      <c r="G111" s="19" t="str">
        <f t="shared" si="80"/>
        <v>Cat C</v>
      </c>
      <c r="H111" s="19">
        <v>5.5</v>
      </c>
      <c r="I111" s="19">
        <f t="shared" si="159"/>
        <v>52</v>
      </c>
      <c r="J111" s="20" t="str">
        <f t="shared" si="81"/>
        <v>Cat D</v>
      </c>
      <c r="K111" s="20">
        <v>5.5</v>
      </c>
      <c r="L111" s="20">
        <f t="shared" si="159"/>
        <v>52</v>
      </c>
      <c r="M111">
        <v>53.5</v>
      </c>
      <c r="N111">
        <v>54.5</v>
      </c>
    </row>
    <row r="112" spans="1:14" x14ac:dyDescent="0.25">
      <c r="A112" s="17" t="str">
        <f t="shared" si="76"/>
        <v>Cat A</v>
      </c>
      <c r="B112" s="17">
        <v>6</v>
      </c>
      <c r="C112" s="17" t="s">
        <v>8</v>
      </c>
      <c r="D112" s="18" t="str">
        <f t="shared" si="78"/>
        <v>Cat B</v>
      </c>
      <c r="E112" s="18">
        <v>6</v>
      </c>
      <c r="F112" s="18">
        <f t="shared" ref="F112" si="164">F100+3</f>
        <v>52</v>
      </c>
      <c r="G112" s="19" t="str">
        <f t="shared" si="80"/>
        <v>Cat C</v>
      </c>
      <c r="H112" s="19">
        <v>6</v>
      </c>
      <c r="I112" s="19">
        <f t="shared" si="159"/>
        <v>52</v>
      </c>
      <c r="J112" s="20" t="str">
        <f t="shared" si="81"/>
        <v>Cat D</v>
      </c>
      <c r="K112" s="20">
        <v>6</v>
      </c>
      <c r="L112" s="20">
        <f t="shared" si="159"/>
        <v>52</v>
      </c>
      <c r="M112">
        <v>54</v>
      </c>
      <c r="N112">
        <v>54</v>
      </c>
    </row>
    <row r="113" spans="1:14" x14ac:dyDescent="0.25">
      <c r="A113" s="17" t="str">
        <f t="shared" si="76"/>
        <v>Cat A</v>
      </c>
      <c r="B113" s="17">
        <v>0.5</v>
      </c>
      <c r="C113" s="17" t="s">
        <v>9</v>
      </c>
      <c r="D113" s="18" t="str">
        <f t="shared" si="78"/>
        <v>Cat B</v>
      </c>
      <c r="E113" s="18">
        <v>0.5</v>
      </c>
      <c r="F113" s="18" t="s">
        <v>8</v>
      </c>
      <c r="G113" s="19" t="str">
        <f t="shared" si="80"/>
        <v>Cat C</v>
      </c>
      <c r="H113" s="19">
        <v>0.5</v>
      </c>
      <c r="I113" s="19">
        <f t="shared" si="159"/>
        <v>55</v>
      </c>
      <c r="J113" s="20" t="str">
        <f t="shared" si="81"/>
        <v>Cat D</v>
      </c>
      <c r="K113" s="20">
        <v>0.5</v>
      </c>
      <c r="L113" s="20">
        <f t="shared" si="159"/>
        <v>55</v>
      </c>
      <c r="M113">
        <v>54.5</v>
      </c>
      <c r="N113">
        <v>53.5</v>
      </c>
    </row>
    <row r="114" spans="1:14" x14ac:dyDescent="0.25">
      <c r="A114" s="17" t="str">
        <f t="shared" si="76"/>
        <v>Cat A</v>
      </c>
      <c r="B114" s="17">
        <v>1</v>
      </c>
      <c r="C114" s="17" t="s">
        <v>9</v>
      </c>
      <c r="D114" s="18" t="str">
        <f t="shared" si="78"/>
        <v>Cat B</v>
      </c>
      <c r="E114" s="18">
        <v>1</v>
      </c>
      <c r="F114" s="18" t="s">
        <v>8</v>
      </c>
      <c r="G114" s="19" t="str">
        <f t="shared" si="80"/>
        <v>Cat C</v>
      </c>
      <c r="H114" s="19">
        <v>1</v>
      </c>
      <c r="I114" s="19">
        <f t="shared" si="159"/>
        <v>55</v>
      </c>
      <c r="J114" s="20" t="str">
        <f t="shared" si="81"/>
        <v>Cat D</v>
      </c>
      <c r="K114" s="20">
        <v>1</v>
      </c>
      <c r="L114" s="20">
        <f t="shared" si="159"/>
        <v>55</v>
      </c>
      <c r="M114">
        <v>55</v>
      </c>
      <c r="N114">
        <v>53</v>
      </c>
    </row>
    <row r="115" spans="1:14" x14ac:dyDescent="0.25">
      <c r="A115" s="17" t="str">
        <f t="shared" si="76"/>
        <v>Cat A</v>
      </c>
      <c r="B115" s="17">
        <v>1.5</v>
      </c>
      <c r="C115" s="17" t="s">
        <v>9</v>
      </c>
      <c r="D115" s="18" t="str">
        <f t="shared" si="78"/>
        <v>Cat B</v>
      </c>
      <c r="E115" s="18">
        <v>1.5</v>
      </c>
      <c r="F115" s="18" t="s">
        <v>8</v>
      </c>
      <c r="G115" s="19" t="str">
        <f t="shared" si="80"/>
        <v>Cat C</v>
      </c>
      <c r="H115" s="19">
        <v>1.5</v>
      </c>
      <c r="I115" s="19">
        <f t="shared" si="159"/>
        <v>55</v>
      </c>
      <c r="J115" s="20" t="str">
        <f t="shared" si="81"/>
        <v>Cat D</v>
      </c>
      <c r="K115" s="20">
        <v>1.5</v>
      </c>
      <c r="L115" s="20">
        <f t="shared" si="159"/>
        <v>55</v>
      </c>
      <c r="M115">
        <v>55.5</v>
      </c>
      <c r="N115">
        <v>52.5</v>
      </c>
    </row>
    <row r="116" spans="1:14" x14ac:dyDescent="0.25">
      <c r="A116" s="17" t="str">
        <f t="shared" si="76"/>
        <v>Cat A</v>
      </c>
      <c r="B116" s="17">
        <v>2</v>
      </c>
      <c r="C116" s="17" t="s">
        <v>9</v>
      </c>
      <c r="D116" s="18" t="str">
        <f t="shared" si="78"/>
        <v>Cat B</v>
      </c>
      <c r="E116" s="18">
        <v>2</v>
      </c>
      <c r="F116" s="18" t="s">
        <v>8</v>
      </c>
      <c r="G116" s="19" t="str">
        <f t="shared" si="80"/>
        <v>Cat C</v>
      </c>
      <c r="H116" s="19">
        <v>2</v>
      </c>
      <c r="I116" s="19">
        <f t="shared" si="159"/>
        <v>55</v>
      </c>
      <c r="J116" s="20" t="str">
        <f t="shared" si="81"/>
        <v>Cat D</v>
      </c>
      <c r="K116" s="20">
        <v>2</v>
      </c>
      <c r="L116" s="20">
        <f t="shared" si="159"/>
        <v>55</v>
      </c>
      <c r="M116">
        <v>56</v>
      </c>
      <c r="N116">
        <v>52</v>
      </c>
    </row>
    <row r="117" spans="1:14" x14ac:dyDescent="0.25">
      <c r="A117" s="17" t="str">
        <f t="shared" si="76"/>
        <v>Cat A</v>
      </c>
      <c r="B117" s="17">
        <v>2.5</v>
      </c>
      <c r="C117" s="17" t="s">
        <v>9</v>
      </c>
      <c r="D117" s="18" t="str">
        <f t="shared" si="78"/>
        <v>Cat B</v>
      </c>
      <c r="E117" s="18">
        <v>2.5</v>
      </c>
      <c r="F117" s="18" t="s">
        <v>8</v>
      </c>
      <c r="G117" s="19" t="str">
        <f t="shared" si="80"/>
        <v>Cat C</v>
      </c>
      <c r="H117" s="19">
        <v>2.5</v>
      </c>
      <c r="I117" s="19">
        <f t="shared" si="159"/>
        <v>55</v>
      </c>
      <c r="J117" s="20" t="str">
        <f t="shared" si="81"/>
        <v>Cat D</v>
      </c>
      <c r="K117" s="20">
        <v>2.5</v>
      </c>
      <c r="L117" s="20">
        <f t="shared" si="159"/>
        <v>55</v>
      </c>
      <c r="M117">
        <v>56.5</v>
      </c>
      <c r="N117">
        <v>51.5</v>
      </c>
    </row>
    <row r="118" spans="1:14" x14ac:dyDescent="0.25">
      <c r="A118" s="17" t="str">
        <f t="shared" si="76"/>
        <v>Cat A</v>
      </c>
      <c r="B118" s="17">
        <v>3</v>
      </c>
      <c r="C118" s="17" t="s">
        <v>9</v>
      </c>
      <c r="D118" s="18" t="str">
        <f t="shared" si="78"/>
        <v>Cat B</v>
      </c>
      <c r="E118" s="18">
        <v>3</v>
      </c>
      <c r="F118" s="18" t="s">
        <v>8</v>
      </c>
      <c r="G118" s="19" t="str">
        <f t="shared" si="80"/>
        <v>Cat C</v>
      </c>
      <c r="H118" s="19">
        <v>3</v>
      </c>
      <c r="I118" s="19">
        <f t="shared" si="159"/>
        <v>55</v>
      </c>
      <c r="J118" s="20" t="str">
        <f t="shared" si="81"/>
        <v>Cat D</v>
      </c>
      <c r="K118" s="20">
        <v>3</v>
      </c>
      <c r="L118" s="20">
        <f t="shared" si="159"/>
        <v>55</v>
      </c>
      <c r="M118">
        <v>57</v>
      </c>
      <c r="N118">
        <v>51</v>
      </c>
    </row>
    <row r="119" spans="1:14" x14ac:dyDescent="0.25">
      <c r="A119" s="17" t="str">
        <f t="shared" si="76"/>
        <v>Cat A</v>
      </c>
      <c r="B119" s="17">
        <v>3.5</v>
      </c>
      <c r="C119" s="17" t="s">
        <v>9</v>
      </c>
      <c r="D119" s="18" t="str">
        <f t="shared" si="78"/>
        <v>Cat B</v>
      </c>
      <c r="E119" s="18">
        <v>3.5</v>
      </c>
      <c r="F119" s="18" t="s">
        <v>8</v>
      </c>
      <c r="G119" s="19" t="str">
        <f t="shared" si="80"/>
        <v>Cat C</v>
      </c>
      <c r="H119" s="19">
        <v>3.5</v>
      </c>
      <c r="I119" s="19">
        <f t="shared" si="159"/>
        <v>55</v>
      </c>
      <c r="J119" s="20" t="str">
        <f t="shared" si="81"/>
        <v>Cat D</v>
      </c>
      <c r="K119" s="20">
        <v>3.5</v>
      </c>
      <c r="L119" s="20">
        <f t="shared" si="159"/>
        <v>55</v>
      </c>
      <c r="M119">
        <v>57.5</v>
      </c>
      <c r="N119">
        <v>50.5</v>
      </c>
    </row>
    <row r="120" spans="1:14" x14ac:dyDescent="0.25">
      <c r="A120" s="17" t="str">
        <f t="shared" si="76"/>
        <v>Cat A</v>
      </c>
      <c r="B120" s="17">
        <v>4</v>
      </c>
      <c r="C120" s="17" t="s">
        <v>9</v>
      </c>
      <c r="D120" s="18" t="str">
        <f t="shared" si="78"/>
        <v>Cat B</v>
      </c>
      <c r="E120" s="18">
        <v>4</v>
      </c>
      <c r="F120" s="18" t="s">
        <v>8</v>
      </c>
      <c r="G120" s="19" t="str">
        <f t="shared" si="80"/>
        <v>Cat C</v>
      </c>
      <c r="H120" s="19">
        <v>4</v>
      </c>
      <c r="I120" s="19">
        <f t="shared" si="159"/>
        <v>55</v>
      </c>
      <c r="J120" s="20" t="str">
        <f t="shared" si="81"/>
        <v>Cat D</v>
      </c>
      <c r="K120" s="20">
        <v>4</v>
      </c>
      <c r="L120" s="20">
        <f t="shared" si="159"/>
        <v>55</v>
      </c>
      <c r="M120">
        <v>58</v>
      </c>
      <c r="N120">
        <v>50</v>
      </c>
    </row>
    <row r="121" spans="1:14" x14ac:dyDescent="0.25">
      <c r="A121" s="17" t="str">
        <f t="shared" si="76"/>
        <v>Cat A</v>
      </c>
      <c r="B121" s="17">
        <v>4.5</v>
      </c>
      <c r="C121" s="17" t="s">
        <v>9</v>
      </c>
      <c r="D121" s="18" t="str">
        <f t="shared" si="78"/>
        <v>Cat B</v>
      </c>
      <c r="E121" s="18">
        <v>4.5</v>
      </c>
      <c r="F121" s="18" t="s">
        <v>8</v>
      </c>
      <c r="G121" s="19" t="str">
        <f t="shared" si="80"/>
        <v>Cat C</v>
      </c>
      <c r="H121" s="19">
        <v>4.5</v>
      </c>
      <c r="I121" s="19">
        <f t="shared" si="159"/>
        <v>55</v>
      </c>
      <c r="J121" s="20" t="str">
        <f t="shared" si="81"/>
        <v>Cat D</v>
      </c>
      <c r="K121" s="20">
        <v>4.5</v>
      </c>
      <c r="L121" s="20">
        <f t="shared" si="159"/>
        <v>55</v>
      </c>
      <c r="M121">
        <v>58.5</v>
      </c>
      <c r="N121">
        <v>49.5</v>
      </c>
    </row>
    <row r="122" spans="1:14" x14ac:dyDescent="0.25">
      <c r="A122" s="17" t="str">
        <f t="shared" si="76"/>
        <v>Cat A</v>
      </c>
      <c r="B122" s="17">
        <v>5</v>
      </c>
      <c r="C122" s="17" t="s">
        <v>9</v>
      </c>
      <c r="D122" s="18" t="str">
        <f t="shared" si="78"/>
        <v>Cat B</v>
      </c>
      <c r="E122" s="18">
        <v>5</v>
      </c>
      <c r="F122" s="18" t="s">
        <v>8</v>
      </c>
      <c r="G122" s="19" t="str">
        <f t="shared" si="80"/>
        <v>Cat C</v>
      </c>
      <c r="H122" s="19">
        <v>5</v>
      </c>
      <c r="I122" s="19">
        <f t="shared" si="159"/>
        <v>55</v>
      </c>
      <c r="J122" s="20" t="str">
        <f t="shared" si="81"/>
        <v>Cat D</v>
      </c>
      <c r="K122" s="20">
        <v>5</v>
      </c>
      <c r="L122" s="20">
        <f t="shared" si="159"/>
        <v>55</v>
      </c>
      <c r="M122">
        <v>59</v>
      </c>
      <c r="N122">
        <v>49</v>
      </c>
    </row>
    <row r="123" spans="1:14" x14ac:dyDescent="0.25">
      <c r="A123" s="17" t="str">
        <f t="shared" si="76"/>
        <v>Cat A</v>
      </c>
      <c r="B123" s="17">
        <v>5.5</v>
      </c>
      <c r="C123" s="17" t="s">
        <v>9</v>
      </c>
      <c r="D123" s="18" t="str">
        <f t="shared" si="78"/>
        <v>Cat B</v>
      </c>
      <c r="E123" s="18">
        <v>5.5</v>
      </c>
      <c r="F123" s="18" t="s">
        <v>8</v>
      </c>
      <c r="G123" s="19" t="str">
        <f t="shared" si="80"/>
        <v>Cat C</v>
      </c>
      <c r="H123" s="19">
        <v>5.5</v>
      </c>
      <c r="I123" s="19">
        <f t="shared" si="159"/>
        <v>55</v>
      </c>
      <c r="J123" s="20" t="str">
        <f t="shared" si="81"/>
        <v>Cat D</v>
      </c>
      <c r="K123" s="20">
        <v>5.5</v>
      </c>
      <c r="L123" s="20">
        <f t="shared" si="159"/>
        <v>55</v>
      </c>
      <c r="M123">
        <v>59.5</v>
      </c>
      <c r="N123">
        <v>48.5</v>
      </c>
    </row>
    <row r="124" spans="1:14" x14ac:dyDescent="0.25">
      <c r="A124" s="17" t="str">
        <f t="shared" si="76"/>
        <v>Cat A</v>
      </c>
      <c r="B124" s="17">
        <v>6</v>
      </c>
      <c r="C124" s="17" t="s">
        <v>9</v>
      </c>
      <c r="D124" s="18" t="str">
        <f t="shared" si="78"/>
        <v>Cat B</v>
      </c>
      <c r="E124" s="18">
        <v>6</v>
      </c>
      <c r="F124" s="18" t="s">
        <v>8</v>
      </c>
      <c r="G124" s="19" t="str">
        <f t="shared" si="80"/>
        <v>Cat C</v>
      </c>
      <c r="H124" s="19">
        <v>6</v>
      </c>
      <c r="I124" s="19">
        <f t="shared" si="159"/>
        <v>55</v>
      </c>
      <c r="J124" s="20" t="str">
        <f t="shared" si="81"/>
        <v>Cat D</v>
      </c>
      <c r="K124" s="20">
        <v>6</v>
      </c>
      <c r="L124" s="20">
        <f t="shared" si="159"/>
        <v>55</v>
      </c>
      <c r="M124">
        <v>60</v>
      </c>
      <c r="N124">
        <v>48</v>
      </c>
    </row>
    <row r="125" spans="1:14" x14ac:dyDescent="0.25">
      <c r="A125" s="17" t="str">
        <f t="shared" si="76"/>
        <v>Cat A</v>
      </c>
      <c r="B125" s="17">
        <v>0.5</v>
      </c>
      <c r="C125" s="17" t="s">
        <v>10</v>
      </c>
      <c r="D125" s="18" t="str">
        <f t="shared" si="78"/>
        <v>Cat B</v>
      </c>
      <c r="E125" s="18">
        <v>0.5</v>
      </c>
      <c r="F125" s="18" t="s">
        <v>9</v>
      </c>
      <c r="G125" s="19" t="str">
        <f t="shared" si="80"/>
        <v>Cat C</v>
      </c>
      <c r="H125" s="19">
        <v>0.5</v>
      </c>
      <c r="I125" s="19" t="s">
        <v>8</v>
      </c>
      <c r="J125" s="20" t="str">
        <f t="shared" si="81"/>
        <v>Cat D</v>
      </c>
      <c r="K125" s="20">
        <v>0.5</v>
      </c>
      <c r="L125" s="20">
        <f t="shared" si="159"/>
        <v>58</v>
      </c>
      <c r="M125">
        <v>60.5</v>
      </c>
      <c r="N125">
        <v>47.5</v>
      </c>
    </row>
    <row r="126" spans="1:14" x14ac:dyDescent="0.25">
      <c r="A126" s="17" t="str">
        <f t="shared" si="76"/>
        <v>Cat A</v>
      </c>
      <c r="B126" s="17">
        <v>1</v>
      </c>
      <c r="C126" s="17" t="s">
        <v>10</v>
      </c>
      <c r="D126" s="18" t="str">
        <f t="shared" si="78"/>
        <v>Cat B</v>
      </c>
      <c r="E126" s="18">
        <v>1</v>
      </c>
      <c r="F126" s="18" t="s">
        <v>9</v>
      </c>
      <c r="G126" s="19" t="str">
        <f t="shared" si="80"/>
        <v>Cat C</v>
      </c>
      <c r="H126" s="19">
        <v>1</v>
      </c>
      <c r="I126" s="19" t="s">
        <v>8</v>
      </c>
      <c r="J126" s="20" t="str">
        <f t="shared" si="81"/>
        <v>Cat D</v>
      </c>
      <c r="K126" s="20">
        <v>1</v>
      </c>
      <c r="L126" s="20">
        <f t="shared" si="159"/>
        <v>58</v>
      </c>
      <c r="M126">
        <v>61</v>
      </c>
      <c r="N126">
        <v>47</v>
      </c>
    </row>
    <row r="127" spans="1:14" x14ac:dyDescent="0.25">
      <c r="A127" s="17" t="str">
        <f t="shared" si="76"/>
        <v>Cat A</v>
      </c>
      <c r="B127" s="17">
        <v>1.5</v>
      </c>
      <c r="C127" s="17" t="s">
        <v>10</v>
      </c>
      <c r="D127" s="18" t="str">
        <f t="shared" si="78"/>
        <v>Cat B</v>
      </c>
      <c r="E127" s="18">
        <v>1.5</v>
      </c>
      <c r="F127" s="18" t="s">
        <v>9</v>
      </c>
      <c r="G127" s="19" t="str">
        <f t="shared" si="80"/>
        <v>Cat C</v>
      </c>
      <c r="H127" s="19">
        <v>1.5</v>
      </c>
      <c r="I127" s="19" t="s">
        <v>8</v>
      </c>
      <c r="J127" s="20" t="str">
        <f t="shared" si="81"/>
        <v>Cat D</v>
      </c>
      <c r="K127" s="20">
        <v>1.5</v>
      </c>
      <c r="L127" s="20">
        <f t="shared" si="159"/>
        <v>58</v>
      </c>
      <c r="M127">
        <v>61.5</v>
      </c>
      <c r="N127">
        <v>46.5</v>
      </c>
    </row>
    <row r="128" spans="1:14" x14ac:dyDescent="0.25">
      <c r="A128" s="17" t="str">
        <f t="shared" si="76"/>
        <v>Cat A</v>
      </c>
      <c r="B128" s="17">
        <v>2</v>
      </c>
      <c r="C128" s="17" t="s">
        <v>10</v>
      </c>
      <c r="D128" s="18" t="str">
        <f t="shared" si="78"/>
        <v>Cat B</v>
      </c>
      <c r="E128" s="18">
        <v>2</v>
      </c>
      <c r="F128" s="18" t="s">
        <v>9</v>
      </c>
      <c r="G128" s="19" t="str">
        <f t="shared" si="80"/>
        <v>Cat C</v>
      </c>
      <c r="H128" s="19">
        <v>2</v>
      </c>
      <c r="I128" s="19" t="s">
        <v>8</v>
      </c>
      <c r="J128" s="20" t="str">
        <f t="shared" si="81"/>
        <v>Cat D</v>
      </c>
      <c r="K128" s="20">
        <v>2</v>
      </c>
      <c r="L128" s="20">
        <f t="shared" si="159"/>
        <v>58</v>
      </c>
      <c r="M128">
        <v>62</v>
      </c>
      <c r="N128">
        <v>46</v>
      </c>
    </row>
    <row r="129" spans="1:14" x14ac:dyDescent="0.25">
      <c r="A129" s="17" t="str">
        <f t="shared" ref="A129:A184" si="165">A128</f>
        <v>Cat A</v>
      </c>
      <c r="B129" s="17">
        <v>2.5</v>
      </c>
      <c r="C129" s="17" t="s">
        <v>10</v>
      </c>
      <c r="D129" s="18" t="str">
        <f t="shared" ref="D129:D192" si="166">D128</f>
        <v>Cat B</v>
      </c>
      <c r="E129" s="18">
        <v>2.5</v>
      </c>
      <c r="F129" s="18" t="s">
        <v>9</v>
      </c>
      <c r="G129" s="19" t="str">
        <f t="shared" ref="G129:G192" si="167">G128</f>
        <v>Cat C</v>
      </c>
      <c r="H129" s="19">
        <v>2.5</v>
      </c>
      <c r="I129" s="19" t="s">
        <v>8</v>
      </c>
      <c r="J129" s="20" t="str">
        <f t="shared" ref="J129:J192" si="168">J128</f>
        <v>Cat D</v>
      </c>
      <c r="K129" s="20">
        <v>2.5</v>
      </c>
      <c r="L129" s="20">
        <f t="shared" si="159"/>
        <v>58</v>
      </c>
      <c r="M129">
        <v>62.5</v>
      </c>
      <c r="N129">
        <v>45.5</v>
      </c>
    </row>
    <row r="130" spans="1:14" x14ac:dyDescent="0.25">
      <c r="A130" s="17" t="str">
        <f t="shared" si="165"/>
        <v>Cat A</v>
      </c>
      <c r="B130" s="17">
        <v>3</v>
      </c>
      <c r="C130" s="17" t="s">
        <v>10</v>
      </c>
      <c r="D130" s="18" t="str">
        <f t="shared" si="166"/>
        <v>Cat B</v>
      </c>
      <c r="E130" s="18">
        <v>3</v>
      </c>
      <c r="F130" s="18" t="s">
        <v>9</v>
      </c>
      <c r="G130" s="19" t="str">
        <f t="shared" si="167"/>
        <v>Cat C</v>
      </c>
      <c r="H130" s="19">
        <v>3</v>
      </c>
      <c r="I130" s="19" t="s">
        <v>8</v>
      </c>
      <c r="J130" s="20" t="str">
        <f t="shared" si="168"/>
        <v>Cat D</v>
      </c>
      <c r="K130" s="20">
        <v>3</v>
      </c>
      <c r="L130" s="20">
        <f t="shared" si="159"/>
        <v>58</v>
      </c>
      <c r="M130">
        <v>63</v>
      </c>
      <c r="N130">
        <v>45</v>
      </c>
    </row>
    <row r="131" spans="1:14" x14ac:dyDescent="0.25">
      <c r="A131" s="17" t="str">
        <f t="shared" si="165"/>
        <v>Cat A</v>
      </c>
      <c r="B131" s="17">
        <v>3.5</v>
      </c>
      <c r="C131" s="17" t="s">
        <v>10</v>
      </c>
      <c r="D131" s="18" t="str">
        <f t="shared" si="166"/>
        <v>Cat B</v>
      </c>
      <c r="E131" s="18">
        <v>3.5</v>
      </c>
      <c r="F131" s="18" t="s">
        <v>9</v>
      </c>
      <c r="G131" s="19" t="str">
        <f t="shared" si="167"/>
        <v>Cat C</v>
      </c>
      <c r="H131" s="19">
        <v>3.5</v>
      </c>
      <c r="I131" s="19" t="s">
        <v>8</v>
      </c>
      <c r="J131" s="20" t="str">
        <f t="shared" si="168"/>
        <v>Cat D</v>
      </c>
      <c r="K131" s="20">
        <v>3.5</v>
      </c>
      <c r="L131" s="20">
        <f t="shared" si="159"/>
        <v>58</v>
      </c>
      <c r="M131">
        <v>63.5</v>
      </c>
      <c r="N131">
        <v>44.5</v>
      </c>
    </row>
    <row r="132" spans="1:14" x14ac:dyDescent="0.25">
      <c r="A132" s="17" t="str">
        <f t="shared" si="165"/>
        <v>Cat A</v>
      </c>
      <c r="B132" s="17">
        <v>4</v>
      </c>
      <c r="C132" s="17" t="s">
        <v>10</v>
      </c>
      <c r="D132" s="18" t="str">
        <f t="shared" si="166"/>
        <v>Cat B</v>
      </c>
      <c r="E132" s="18">
        <v>4</v>
      </c>
      <c r="F132" s="18" t="s">
        <v>9</v>
      </c>
      <c r="G132" s="19" t="str">
        <f t="shared" si="167"/>
        <v>Cat C</v>
      </c>
      <c r="H132" s="19">
        <v>4</v>
      </c>
      <c r="I132" s="19" t="s">
        <v>8</v>
      </c>
      <c r="J132" s="20" t="str">
        <f t="shared" si="168"/>
        <v>Cat D</v>
      </c>
      <c r="K132" s="20">
        <v>4</v>
      </c>
      <c r="L132" s="20">
        <f t="shared" si="159"/>
        <v>58</v>
      </c>
      <c r="M132">
        <v>64</v>
      </c>
      <c r="N132">
        <v>44</v>
      </c>
    </row>
    <row r="133" spans="1:14" x14ac:dyDescent="0.25">
      <c r="A133" s="17" t="str">
        <f t="shared" si="165"/>
        <v>Cat A</v>
      </c>
      <c r="B133" s="17">
        <v>4.5</v>
      </c>
      <c r="C133" s="17" t="s">
        <v>10</v>
      </c>
      <c r="D133" s="18" t="str">
        <f t="shared" si="166"/>
        <v>Cat B</v>
      </c>
      <c r="E133" s="18">
        <v>4.5</v>
      </c>
      <c r="F133" s="18" t="s">
        <v>9</v>
      </c>
      <c r="G133" s="19" t="str">
        <f t="shared" si="167"/>
        <v>Cat C</v>
      </c>
      <c r="H133" s="19">
        <v>4.5</v>
      </c>
      <c r="I133" s="19" t="s">
        <v>8</v>
      </c>
      <c r="J133" s="20" t="str">
        <f t="shared" si="168"/>
        <v>Cat D</v>
      </c>
      <c r="K133" s="20">
        <v>4.5</v>
      </c>
      <c r="L133" s="20">
        <f t="shared" si="159"/>
        <v>58</v>
      </c>
      <c r="M133">
        <v>64.5</v>
      </c>
      <c r="N133">
        <v>43.5</v>
      </c>
    </row>
    <row r="134" spans="1:14" x14ac:dyDescent="0.25">
      <c r="A134" s="17" t="str">
        <f t="shared" si="165"/>
        <v>Cat A</v>
      </c>
      <c r="B134" s="17">
        <v>5</v>
      </c>
      <c r="C134" s="17" t="s">
        <v>10</v>
      </c>
      <c r="D134" s="18" t="str">
        <f t="shared" si="166"/>
        <v>Cat B</v>
      </c>
      <c r="E134" s="18">
        <v>5</v>
      </c>
      <c r="F134" s="18" t="s">
        <v>9</v>
      </c>
      <c r="G134" s="19" t="str">
        <f t="shared" si="167"/>
        <v>Cat C</v>
      </c>
      <c r="H134" s="19">
        <v>5</v>
      </c>
      <c r="I134" s="19" t="s">
        <v>8</v>
      </c>
      <c r="J134" s="20" t="str">
        <f t="shared" si="168"/>
        <v>Cat D</v>
      </c>
      <c r="K134" s="20">
        <v>5</v>
      </c>
      <c r="L134" s="20">
        <f t="shared" si="159"/>
        <v>58</v>
      </c>
      <c r="M134">
        <v>65</v>
      </c>
      <c r="N134">
        <v>43</v>
      </c>
    </row>
    <row r="135" spans="1:14" x14ac:dyDescent="0.25">
      <c r="A135" s="17" t="str">
        <f t="shared" si="165"/>
        <v>Cat A</v>
      </c>
      <c r="B135" s="17">
        <v>5.5</v>
      </c>
      <c r="C135" s="17" t="s">
        <v>10</v>
      </c>
      <c r="D135" s="18" t="str">
        <f t="shared" si="166"/>
        <v>Cat B</v>
      </c>
      <c r="E135" s="18">
        <v>5.5</v>
      </c>
      <c r="F135" s="18" t="s">
        <v>9</v>
      </c>
      <c r="G135" s="19" t="str">
        <f t="shared" si="167"/>
        <v>Cat C</v>
      </c>
      <c r="H135" s="19">
        <v>5.5</v>
      </c>
      <c r="I135" s="19" t="s">
        <v>8</v>
      </c>
      <c r="J135" s="20" t="str">
        <f t="shared" si="168"/>
        <v>Cat D</v>
      </c>
      <c r="K135" s="20">
        <v>5.5</v>
      </c>
      <c r="L135" s="20">
        <f t="shared" si="159"/>
        <v>58</v>
      </c>
      <c r="M135">
        <v>65.5</v>
      </c>
      <c r="N135">
        <v>42.5</v>
      </c>
    </row>
    <row r="136" spans="1:14" x14ac:dyDescent="0.25">
      <c r="A136" s="17" t="str">
        <f t="shared" si="165"/>
        <v>Cat A</v>
      </c>
      <c r="B136" s="17">
        <v>6</v>
      </c>
      <c r="C136" s="17" t="s">
        <v>10</v>
      </c>
      <c r="D136" s="18" t="str">
        <f t="shared" si="166"/>
        <v>Cat B</v>
      </c>
      <c r="E136" s="18">
        <v>6</v>
      </c>
      <c r="F136" s="18" t="s">
        <v>9</v>
      </c>
      <c r="G136" s="19" t="str">
        <f t="shared" si="167"/>
        <v>Cat C</v>
      </c>
      <c r="H136" s="19">
        <v>6</v>
      </c>
      <c r="I136" s="19" t="s">
        <v>8</v>
      </c>
      <c r="J136" s="20" t="str">
        <f t="shared" si="168"/>
        <v>Cat D</v>
      </c>
      <c r="K136" s="20">
        <v>6</v>
      </c>
      <c r="L136" s="20">
        <f t="shared" si="159"/>
        <v>58</v>
      </c>
      <c r="M136">
        <v>66</v>
      </c>
      <c r="N136">
        <v>42</v>
      </c>
    </row>
    <row r="137" spans="1:14" x14ac:dyDescent="0.25">
      <c r="A137" s="17" t="str">
        <f t="shared" si="165"/>
        <v>Cat A</v>
      </c>
      <c r="B137" s="17">
        <v>0.5</v>
      </c>
      <c r="C137" s="17" t="s">
        <v>11</v>
      </c>
      <c r="D137" s="18" t="str">
        <f t="shared" si="166"/>
        <v>Cat B</v>
      </c>
      <c r="E137" s="18">
        <v>0.5</v>
      </c>
      <c r="F137" s="18" t="s">
        <v>10</v>
      </c>
      <c r="G137" s="19" t="str">
        <f t="shared" si="167"/>
        <v>Cat C</v>
      </c>
      <c r="H137" s="19">
        <v>0.5</v>
      </c>
      <c r="I137" s="19" t="s">
        <v>9</v>
      </c>
      <c r="J137" s="20" t="str">
        <f t="shared" si="168"/>
        <v>Cat D</v>
      </c>
      <c r="K137" s="20">
        <v>0.5</v>
      </c>
      <c r="L137" s="20" t="s">
        <v>8</v>
      </c>
      <c r="M137">
        <v>66.5</v>
      </c>
      <c r="N137">
        <v>41.5</v>
      </c>
    </row>
    <row r="138" spans="1:14" x14ac:dyDescent="0.25">
      <c r="A138" s="17" t="str">
        <f t="shared" si="165"/>
        <v>Cat A</v>
      </c>
      <c r="B138" s="17">
        <v>1</v>
      </c>
      <c r="C138" s="17" t="s">
        <v>11</v>
      </c>
      <c r="D138" s="18" t="str">
        <f t="shared" si="166"/>
        <v>Cat B</v>
      </c>
      <c r="E138" s="18">
        <v>1</v>
      </c>
      <c r="F138" s="18" t="s">
        <v>10</v>
      </c>
      <c r="G138" s="19" t="str">
        <f t="shared" si="167"/>
        <v>Cat C</v>
      </c>
      <c r="H138" s="19">
        <v>1</v>
      </c>
      <c r="I138" s="19" t="s">
        <v>9</v>
      </c>
      <c r="J138" s="20" t="str">
        <f t="shared" si="168"/>
        <v>Cat D</v>
      </c>
      <c r="K138" s="20">
        <v>1</v>
      </c>
      <c r="L138" s="20" t="s">
        <v>8</v>
      </c>
      <c r="M138">
        <v>67</v>
      </c>
      <c r="N138">
        <v>41</v>
      </c>
    </row>
    <row r="139" spans="1:14" x14ac:dyDescent="0.25">
      <c r="A139" s="17" t="str">
        <f t="shared" si="165"/>
        <v>Cat A</v>
      </c>
      <c r="B139" s="17">
        <v>1.5</v>
      </c>
      <c r="C139" s="17" t="s">
        <v>11</v>
      </c>
      <c r="D139" s="18" t="str">
        <f t="shared" si="166"/>
        <v>Cat B</v>
      </c>
      <c r="E139" s="18">
        <v>1.5</v>
      </c>
      <c r="F139" s="18" t="s">
        <v>10</v>
      </c>
      <c r="G139" s="19" t="str">
        <f t="shared" si="167"/>
        <v>Cat C</v>
      </c>
      <c r="H139" s="19">
        <v>1.5</v>
      </c>
      <c r="I139" s="19" t="s">
        <v>9</v>
      </c>
      <c r="J139" s="20" t="str">
        <f t="shared" si="168"/>
        <v>Cat D</v>
      </c>
      <c r="K139" s="20">
        <v>1.5</v>
      </c>
      <c r="L139" s="20" t="s">
        <v>8</v>
      </c>
      <c r="M139">
        <v>67.5</v>
      </c>
      <c r="N139">
        <v>40.5</v>
      </c>
    </row>
    <row r="140" spans="1:14" x14ac:dyDescent="0.25">
      <c r="A140" s="17" t="str">
        <f t="shared" si="165"/>
        <v>Cat A</v>
      </c>
      <c r="B140" s="17">
        <v>2</v>
      </c>
      <c r="C140" s="17" t="s">
        <v>11</v>
      </c>
      <c r="D140" s="18" t="str">
        <f t="shared" si="166"/>
        <v>Cat B</v>
      </c>
      <c r="E140" s="18">
        <v>2</v>
      </c>
      <c r="F140" s="18" t="s">
        <v>10</v>
      </c>
      <c r="G140" s="19" t="str">
        <f t="shared" si="167"/>
        <v>Cat C</v>
      </c>
      <c r="H140" s="19">
        <v>2</v>
      </c>
      <c r="I140" s="19" t="s">
        <v>9</v>
      </c>
      <c r="J140" s="20" t="str">
        <f t="shared" si="168"/>
        <v>Cat D</v>
      </c>
      <c r="K140" s="20">
        <v>2</v>
      </c>
      <c r="L140" s="20" t="s">
        <v>8</v>
      </c>
      <c r="M140">
        <v>68</v>
      </c>
      <c r="N140">
        <v>40</v>
      </c>
    </row>
    <row r="141" spans="1:14" x14ac:dyDescent="0.25">
      <c r="A141" s="17" t="str">
        <f t="shared" si="165"/>
        <v>Cat A</v>
      </c>
      <c r="B141" s="17">
        <v>2.5</v>
      </c>
      <c r="C141" s="17" t="s">
        <v>11</v>
      </c>
      <c r="D141" s="18" t="str">
        <f t="shared" si="166"/>
        <v>Cat B</v>
      </c>
      <c r="E141" s="18">
        <v>2.5</v>
      </c>
      <c r="F141" s="18" t="s">
        <v>10</v>
      </c>
      <c r="G141" s="19" t="str">
        <f t="shared" si="167"/>
        <v>Cat C</v>
      </c>
      <c r="H141" s="19">
        <v>2.5</v>
      </c>
      <c r="I141" s="19" t="s">
        <v>9</v>
      </c>
      <c r="J141" s="20" t="str">
        <f t="shared" si="168"/>
        <v>Cat D</v>
      </c>
      <c r="K141" s="20">
        <v>2.5</v>
      </c>
      <c r="L141" s="20" t="s">
        <v>8</v>
      </c>
      <c r="M141">
        <v>68.5</v>
      </c>
      <c r="N141">
        <v>39.5</v>
      </c>
    </row>
    <row r="142" spans="1:14" ht="13.9" customHeight="1" x14ac:dyDescent="0.25">
      <c r="A142" s="17" t="str">
        <f t="shared" si="165"/>
        <v>Cat A</v>
      </c>
      <c r="B142" s="17">
        <v>3</v>
      </c>
      <c r="C142" s="17" t="s">
        <v>11</v>
      </c>
      <c r="D142" s="18" t="str">
        <f t="shared" si="166"/>
        <v>Cat B</v>
      </c>
      <c r="E142" s="18">
        <v>3</v>
      </c>
      <c r="F142" s="18" t="s">
        <v>10</v>
      </c>
      <c r="G142" s="19" t="str">
        <f t="shared" si="167"/>
        <v>Cat C</v>
      </c>
      <c r="H142" s="19">
        <v>3</v>
      </c>
      <c r="I142" s="19" t="s">
        <v>9</v>
      </c>
      <c r="J142" s="20" t="str">
        <f t="shared" si="168"/>
        <v>Cat D</v>
      </c>
      <c r="K142" s="20">
        <v>3</v>
      </c>
      <c r="L142" s="20" t="s">
        <v>8</v>
      </c>
      <c r="M142">
        <v>69</v>
      </c>
      <c r="N142">
        <v>39</v>
      </c>
    </row>
    <row r="143" spans="1:14" ht="13.9" customHeight="1" x14ac:dyDescent="0.25">
      <c r="A143" s="17" t="str">
        <f t="shared" si="165"/>
        <v>Cat A</v>
      </c>
      <c r="B143" s="17">
        <v>3.5</v>
      </c>
      <c r="C143" s="17" t="s">
        <v>11</v>
      </c>
      <c r="D143" s="18" t="str">
        <f t="shared" si="166"/>
        <v>Cat B</v>
      </c>
      <c r="E143" s="18">
        <v>3.5</v>
      </c>
      <c r="F143" s="18" t="s">
        <v>10</v>
      </c>
      <c r="G143" s="19" t="str">
        <f t="shared" si="167"/>
        <v>Cat C</v>
      </c>
      <c r="H143" s="19">
        <v>3.5</v>
      </c>
      <c r="I143" s="19" t="s">
        <v>9</v>
      </c>
      <c r="J143" s="20" t="str">
        <f t="shared" si="168"/>
        <v>Cat D</v>
      </c>
      <c r="K143" s="20">
        <v>3.5</v>
      </c>
      <c r="L143" s="20" t="s">
        <v>8</v>
      </c>
      <c r="M143">
        <v>69.5</v>
      </c>
      <c r="N143">
        <v>38.5</v>
      </c>
    </row>
    <row r="144" spans="1:14" x14ac:dyDescent="0.25">
      <c r="A144" s="17" t="str">
        <f t="shared" si="165"/>
        <v>Cat A</v>
      </c>
      <c r="B144" s="17">
        <v>4</v>
      </c>
      <c r="C144" s="17" t="s">
        <v>11</v>
      </c>
      <c r="D144" s="18" t="str">
        <f t="shared" si="166"/>
        <v>Cat B</v>
      </c>
      <c r="E144" s="18">
        <v>4</v>
      </c>
      <c r="F144" s="18" t="s">
        <v>10</v>
      </c>
      <c r="G144" s="19" t="str">
        <f t="shared" si="167"/>
        <v>Cat C</v>
      </c>
      <c r="H144" s="19">
        <v>4</v>
      </c>
      <c r="I144" s="19" t="s">
        <v>9</v>
      </c>
      <c r="J144" s="20" t="str">
        <f t="shared" si="168"/>
        <v>Cat D</v>
      </c>
      <c r="K144" s="20">
        <v>4</v>
      </c>
      <c r="L144" s="20" t="s">
        <v>8</v>
      </c>
      <c r="M144">
        <v>70</v>
      </c>
      <c r="N144">
        <v>38</v>
      </c>
    </row>
    <row r="145" spans="1:14" x14ac:dyDescent="0.25">
      <c r="A145" s="17" t="str">
        <f t="shared" si="165"/>
        <v>Cat A</v>
      </c>
      <c r="B145" s="17">
        <v>4.5</v>
      </c>
      <c r="C145" s="17" t="s">
        <v>11</v>
      </c>
      <c r="D145" s="18" t="str">
        <f t="shared" si="166"/>
        <v>Cat B</v>
      </c>
      <c r="E145" s="18">
        <v>4.5</v>
      </c>
      <c r="F145" s="18" t="s">
        <v>10</v>
      </c>
      <c r="G145" s="19" t="str">
        <f t="shared" si="167"/>
        <v>Cat C</v>
      </c>
      <c r="H145" s="19">
        <v>4.5</v>
      </c>
      <c r="I145" s="19" t="s">
        <v>9</v>
      </c>
      <c r="J145" s="20" t="str">
        <f t="shared" si="168"/>
        <v>Cat D</v>
      </c>
      <c r="K145" s="20">
        <v>4.5</v>
      </c>
      <c r="L145" s="20" t="s">
        <v>8</v>
      </c>
      <c r="M145">
        <v>70.5</v>
      </c>
      <c r="N145">
        <v>37.5</v>
      </c>
    </row>
    <row r="146" spans="1:14" x14ac:dyDescent="0.25">
      <c r="A146" s="17" t="str">
        <f t="shared" si="165"/>
        <v>Cat A</v>
      </c>
      <c r="B146" s="17">
        <v>5</v>
      </c>
      <c r="C146" s="17" t="s">
        <v>11</v>
      </c>
      <c r="D146" s="18" t="str">
        <f t="shared" si="166"/>
        <v>Cat B</v>
      </c>
      <c r="E146" s="18">
        <v>5</v>
      </c>
      <c r="F146" s="18" t="s">
        <v>10</v>
      </c>
      <c r="G146" s="19" t="str">
        <f t="shared" si="167"/>
        <v>Cat C</v>
      </c>
      <c r="H146" s="19">
        <v>5</v>
      </c>
      <c r="I146" s="19" t="s">
        <v>9</v>
      </c>
      <c r="J146" s="20" t="str">
        <f t="shared" si="168"/>
        <v>Cat D</v>
      </c>
      <c r="K146" s="20">
        <v>5</v>
      </c>
      <c r="L146" s="20" t="s">
        <v>8</v>
      </c>
      <c r="M146">
        <v>71</v>
      </c>
      <c r="N146">
        <v>37</v>
      </c>
    </row>
    <row r="147" spans="1:14" x14ac:dyDescent="0.25">
      <c r="A147" s="17" t="str">
        <f t="shared" si="165"/>
        <v>Cat A</v>
      </c>
      <c r="B147" s="17">
        <v>5.5</v>
      </c>
      <c r="C147" s="17" t="s">
        <v>11</v>
      </c>
      <c r="D147" s="18" t="str">
        <f t="shared" si="166"/>
        <v>Cat B</v>
      </c>
      <c r="E147" s="18">
        <v>5.5</v>
      </c>
      <c r="F147" s="18" t="s">
        <v>10</v>
      </c>
      <c r="G147" s="19" t="str">
        <f t="shared" si="167"/>
        <v>Cat C</v>
      </c>
      <c r="H147" s="19">
        <v>5.5</v>
      </c>
      <c r="I147" s="19" t="s">
        <v>9</v>
      </c>
      <c r="J147" s="20" t="str">
        <f t="shared" si="168"/>
        <v>Cat D</v>
      </c>
      <c r="K147" s="20">
        <v>5.5</v>
      </c>
      <c r="L147" s="20" t="s">
        <v>8</v>
      </c>
      <c r="M147">
        <v>71.5</v>
      </c>
      <c r="N147">
        <v>36.5</v>
      </c>
    </row>
    <row r="148" spans="1:14" x14ac:dyDescent="0.25">
      <c r="A148" s="17" t="str">
        <f t="shared" si="165"/>
        <v>Cat A</v>
      </c>
      <c r="B148" s="17">
        <v>6</v>
      </c>
      <c r="C148" s="17" t="s">
        <v>11</v>
      </c>
      <c r="D148" s="18" t="str">
        <f t="shared" si="166"/>
        <v>Cat B</v>
      </c>
      <c r="E148" s="18">
        <v>6</v>
      </c>
      <c r="F148" s="18" t="s">
        <v>10</v>
      </c>
      <c r="G148" s="19" t="str">
        <f t="shared" si="167"/>
        <v>Cat C</v>
      </c>
      <c r="H148" s="19">
        <v>6</v>
      </c>
      <c r="I148" s="19" t="s">
        <v>9</v>
      </c>
      <c r="J148" s="20" t="str">
        <f t="shared" si="168"/>
        <v>Cat D</v>
      </c>
      <c r="K148" s="20">
        <v>6</v>
      </c>
      <c r="L148" s="20" t="s">
        <v>8</v>
      </c>
      <c r="M148">
        <v>72</v>
      </c>
      <c r="N148">
        <v>36</v>
      </c>
    </row>
    <row r="149" spans="1:14" x14ac:dyDescent="0.25">
      <c r="A149" s="17" t="str">
        <f t="shared" si="165"/>
        <v>Cat A</v>
      </c>
      <c r="B149" s="17">
        <v>0.5</v>
      </c>
      <c r="C149" s="17" t="s">
        <v>12</v>
      </c>
      <c r="D149" s="18" t="str">
        <f t="shared" si="166"/>
        <v>Cat B</v>
      </c>
      <c r="E149" s="18">
        <v>0.5</v>
      </c>
      <c r="F149" s="18" t="s">
        <v>11</v>
      </c>
      <c r="G149" s="19" t="str">
        <f t="shared" si="167"/>
        <v>Cat C</v>
      </c>
      <c r="H149" s="19">
        <v>0.5</v>
      </c>
      <c r="I149" s="19" t="s">
        <v>10</v>
      </c>
      <c r="J149" s="20" t="str">
        <f t="shared" si="168"/>
        <v>Cat D</v>
      </c>
      <c r="K149" s="20">
        <v>0.5</v>
      </c>
      <c r="L149" s="20" t="s">
        <v>9</v>
      </c>
      <c r="M149">
        <v>72.5</v>
      </c>
      <c r="N149">
        <v>35.5</v>
      </c>
    </row>
    <row r="150" spans="1:14" x14ac:dyDescent="0.25">
      <c r="A150" s="17" t="str">
        <f t="shared" si="165"/>
        <v>Cat A</v>
      </c>
      <c r="B150" s="17">
        <v>1</v>
      </c>
      <c r="C150" s="17" t="s">
        <v>12</v>
      </c>
      <c r="D150" s="18" t="str">
        <f t="shared" si="166"/>
        <v>Cat B</v>
      </c>
      <c r="E150" s="18">
        <v>1</v>
      </c>
      <c r="F150" s="18" t="s">
        <v>11</v>
      </c>
      <c r="G150" s="19" t="str">
        <f t="shared" si="167"/>
        <v>Cat C</v>
      </c>
      <c r="H150" s="19">
        <v>1</v>
      </c>
      <c r="I150" s="19" t="s">
        <v>10</v>
      </c>
      <c r="J150" s="20" t="str">
        <f t="shared" si="168"/>
        <v>Cat D</v>
      </c>
      <c r="K150" s="20">
        <v>1</v>
      </c>
      <c r="L150" s="20" t="s">
        <v>9</v>
      </c>
      <c r="M150">
        <v>73</v>
      </c>
      <c r="N150">
        <v>35</v>
      </c>
    </row>
    <row r="151" spans="1:14" x14ac:dyDescent="0.25">
      <c r="A151" s="17" t="str">
        <f t="shared" si="165"/>
        <v>Cat A</v>
      </c>
      <c r="B151" s="17">
        <v>1.5</v>
      </c>
      <c r="C151" s="17" t="s">
        <v>12</v>
      </c>
      <c r="D151" s="18" t="str">
        <f t="shared" si="166"/>
        <v>Cat B</v>
      </c>
      <c r="E151" s="18">
        <v>1.5</v>
      </c>
      <c r="F151" s="18" t="s">
        <v>11</v>
      </c>
      <c r="G151" s="19" t="str">
        <f t="shared" si="167"/>
        <v>Cat C</v>
      </c>
      <c r="H151" s="19">
        <v>1.5</v>
      </c>
      <c r="I151" s="19" t="s">
        <v>10</v>
      </c>
      <c r="J151" s="20" t="str">
        <f t="shared" si="168"/>
        <v>Cat D</v>
      </c>
      <c r="K151" s="20">
        <v>1.5</v>
      </c>
      <c r="L151" s="20" t="s">
        <v>9</v>
      </c>
      <c r="M151">
        <v>73.5</v>
      </c>
      <c r="N151">
        <v>34.5</v>
      </c>
    </row>
    <row r="152" spans="1:14" x14ac:dyDescent="0.25">
      <c r="A152" s="17" t="str">
        <f t="shared" si="165"/>
        <v>Cat A</v>
      </c>
      <c r="B152" s="17">
        <v>2</v>
      </c>
      <c r="C152" s="17" t="s">
        <v>12</v>
      </c>
      <c r="D152" s="18" t="str">
        <f t="shared" si="166"/>
        <v>Cat B</v>
      </c>
      <c r="E152" s="18">
        <v>2</v>
      </c>
      <c r="F152" s="18" t="s">
        <v>11</v>
      </c>
      <c r="G152" s="19" t="str">
        <f t="shared" si="167"/>
        <v>Cat C</v>
      </c>
      <c r="H152" s="19">
        <v>2</v>
      </c>
      <c r="I152" s="19" t="s">
        <v>10</v>
      </c>
      <c r="J152" s="20" t="str">
        <f t="shared" si="168"/>
        <v>Cat D</v>
      </c>
      <c r="K152" s="20">
        <v>2</v>
      </c>
      <c r="L152" s="20" t="s">
        <v>9</v>
      </c>
      <c r="M152">
        <v>74</v>
      </c>
      <c r="N152">
        <v>34</v>
      </c>
    </row>
    <row r="153" spans="1:14" x14ac:dyDescent="0.25">
      <c r="A153" s="17" t="str">
        <f t="shared" si="165"/>
        <v>Cat A</v>
      </c>
      <c r="B153" s="17">
        <v>2.5</v>
      </c>
      <c r="C153" s="17" t="s">
        <v>12</v>
      </c>
      <c r="D153" s="18" t="str">
        <f t="shared" si="166"/>
        <v>Cat B</v>
      </c>
      <c r="E153" s="18">
        <v>2.5</v>
      </c>
      <c r="F153" s="18" t="s">
        <v>11</v>
      </c>
      <c r="G153" s="19" t="str">
        <f t="shared" si="167"/>
        <v>Cat C</v>
      </c>
      <c r="H153" s="19">
        <v>2.5</v>
      </c>
      <c r="I153" s="19" t="s">
        <v>10</v>
      </c>
      <c r="J153" s="20" t="str">
        <f t="shared" si="168"/>
        <v>Cat D</v>
      </c>
      <c r="K153" s="20">
        <v>2.5</v>
      </c>
      <c r="L153" s="20" t="s">
        <v>9</v>
      </c>
      <c r="M153">
        <v>74.5</v>
      </c>
      <c r="N153">
        <v>33.5</v>
      </c>
    </row>
    <row r="154" spans="1:14" x14ac:dyDescent="0.25">
      <c r="A154" s="17" t="str">
        <f t="shared" si="165"/>
        <v>Cat A</v>
      </c>
      <c r="B154" s="17">
        <v>3</v>
      </c>
      <c r="C154" s="17" t="s">
        <v>12</v>
      </c>
      <c r="D154" s="18" t="str">
        <f t="shared" si="166"/>
        <v>Cat B</v>
      </c>
      <c r="E154" s="18">
        <v>3</v>
      </c>
      <c r="F154" s="18" t="s">
        <v>11</v>
      </c>
      <c r="G154" s="19" t="str">
        <f t="shared" si="167"/>
        <v>Cat C</v>
      </c>
      <c r="H154" s="19">
        <v>3</v>
      </c>
      <c r="I154" s="19" t="s">
        <v>10</v>
      </c>
      <c r="J154" s="20" t="str">
        <f t="shared" si="168"/>
        <v>Cat D</v>
      </c>
      <c r="K154" s="20">
        <v>3</v>
      </c>
      <c r="L154" s="20" t="s">
        <v>9</v>
      </c>
      <c r="M154">
        <v>75</v>
      </c>
      <c r="N154">
        <v>33</v>
      </c>
    </row>
    <row r="155" spans="1:14" x14ac:dyDescent="0.25">
      <c r="A155" s="17" t="str">
        <f t="shared" si="165"/>
        <v>Cat A</v>
      </c>
      <c r="B155" s="17">
        <v>3.5</v>
      </c>
      <c r="C155" s="17" t="s">
        <v>12</v>
      </c>
      <c r="D155" s="18" t="str">
        <f t="shared" si="166"/>
        <v>Cat B</v>
      </c>
      <c r="E155" s="18">
        <v>3.5</v>
      </c>
      <c r="F155" s="18" t="s">
        <v>11</v>
      </c>
      <c r="G155" s="19" t="str">
        <f t="shared" si="167"/>
        <v>Cat C</v>
      </c>
      <c r="H155" s="19">
        <v>3.5</v>
      </c>
      <c r="I155" s="19" t="s">
        <v>10</v>
      </c>
      <c r="J155" s="20" t="str">
        <f t="shared" si="168"/>
        <v>Cat D</v>
      </c>
      <c r="K155" s="20">
        <v>3.5</v>
      </c>
      <c r="L155" s="20" t="s">
        <v>9</v>
      </c>
      <c r="M155">
        <v>75.5</v>
      </c>
      <c r="N155">
        <v>32.5</v>
      </c>
    </row>
    <row r="156" spans="1:14" x14ac:dyDescent="0.25">
      <c r="A156" s="17" t="str">
        <f t="shared" si="165"/>
        <v>Cat A</v>
      </c>
      <c r="B156" s="17">
        <v>4</v>
      </c>
      <c r="C156" s="17" t="s">
        <v>12</v>
      </c>
      <c r="D156" s="18" t="str">
        <f t="shared" si="166"/>
        <v>Cat B</v>
      </c>
      <c r="E156" s="18">
        <v>4</v>
      </c>
      <c r="F156" s="18" t="s">
        <v>11</v>
      </c>
      <c r="G156" s="19" t="str">
        <f t="shared" si="167"/>
        <v>Cat C</v>
      </c>
      <c r="H156" s="19">
        <v>4</v>
      </c>
      <c r="I156" s="19" t="s">
        <v>10</v>
      </c>
      <c r="J156" s="20" t="str">
        <f t="shared" si="168"/>
        <v>Cat D</v>
      </c>
      <c r="K156" s="20">
        <v>4</v>
      </c>
      <c r="L156" s="20" t="s">
        <v>9</v>
      </c>
      <c r="M156">
        <v>76</v>
      </c>
      <c r="N156">
        <v>32</v>
      </c>
    </row>
    <row r="157" spans="1:14" x14ac:dyDescent="0.25">
      <c r="A157" s="17" t="str">
        <f t="shared" si="165"/>
        <v>Cat A</v>
      </c>
      <c r="B157" s="17">
        <v>4.5</v>
      </c>
      <c r="C157" s="17" t="s">
        <v>12</v>
      </c>
      <c r="D157" s="18" t="str">
        <f t="shared" si="166"/>
        <v>Cat B</v>
      </c>
      <c r="E157" s="18">
        <v>4.5</v>
      </c>
      <c r="F157" s="18" t="s">
        <v>11</v>
      </c>
      <c r="G157" s="19" t="str">
        <f t="shared" si="167"/>
        <v>Cat C</v>
      </c>
      <c r="H157" s="19">
        <v>4.5</v>
      </c>
      <c r="I157" s="19" t="s">
        <v>10</v>
      </c>
      <c r="J157" s="20" t="str">
        <f t="shared" si="168"/>
        <v>Cat D</v>
      </c>
      <c r="K157" s="20">
        <v>4.5</v>
      </c>
      <c r="L157" s="20" t="s">
        <v>9</v>
      </c>
      <c r="M157">
        <v>76.5</v>
      </c>
      <c r="N157">
        <v>31.5</v>
      </c>
    </row>
    <row r="158" spans="1:14" x14ac:dyDescent="0.25">
      <c r="A158" s="17" t="str">
        <f t="shared" si="165"/>
        <v>Cat A</v>
      </c>
      <c r="B158" s="17">
        <v>5</v>
      </c>
      <c r="C158" s="17" t="s">
        <v>12</v>
      </c>
      <c r="D158" s="18" t="str">
        <f t="shared" si="166"/>
        <v>Cat B</v>
      </c>
      <c r="E158" s="18">
        <v>5</v>
      </c>
      <c r="F158" s="18" t="s">
        <v>11</v>
      </c>
      <c r="G158" s="19" t="str">
        <f t="shared" si="167"/>
        <v>Cat C</v>
      </c>
      <c r="H158" s="19">
        <v>5</v>
      </c>
      <c r="I158" s="19" t="s">
        <v>10</v>
      </c>
      <c r="J158" s="20" t="str">
        <f t="shared" si="168"/>
        <v>Cat D</v>
      </c>
      <c r="K158" s="20">
        <v>5</v>
      </c>
      <c r="L158" s="20" t="s">
        <v>9</v>
      </c>
      <c r="M158">
        <v>77</v>
      </c>
      <c r="N158">
        <v>31</v>
      </c>
    </row>
    <row r="159" spans="1:14" x14ac:dyDescent="0.25">
      <c r="A159" s="17" t="str">
        <f t="shared" si="165"/>
        <v>Cat A</v>
      </c>
      <c r="B159" s="17">
        <v>5.5</v>
      </c>
      <c r="C159" s="17" t="s">
        <v>12</v>
      </c>
      <c r="D159" s="18" t="str">
        <f t="shared" si="166"/>
        <v>Cat B</v>
      </c>
      <c r="E159" s="18">
        <v>5.5</v>
      </c>
      <c r="F159" s="18" t="s">
        <v>11</v>
      </c>
      <c r="G159" s="19" t="str">
        <f t="shared" si="167"/>
        <v>Cat C</v>
      </c>
      <c r="H159" s="19">
        <v>5.5</v>
      </c>
      <c r="I159" s="19" t="s">
        <v>10</v>
      </c>
      <c r="J159" s="20" t="str">
        <f t="shared" si="168"/>
        <v>Cat D</v>
      </c>
      <c r="K159" s="20">
        <v>5.5</v>
      </c>
      <c r="L159" s="20" t="s">
        <v>9</v>
      </c>
      <c r="M159">
        <v>77.5</v>
      </c>
      <c r="N159">
        <v>30.5</v>
      </c>
    </row>
    <row r="160" spans="1:14" x14ac:dyDescent="0.25">
      <c r="A160" s="17" t="str">
        <f t="shared" si="165"/>
        <v>Cat A</v>
      </c>
      <c r="B160" s="17">
        <v>6</v>
      </c>
      <c r="C160" s="17" t="s">
        <v>12</v>
      </c>
      <c r="D160" s="18" t="str">
        <f t="shared" si="166"/>
        <v>Cat B</v>
      </c>
      <c r="E160" s="18">
        <v>6</v>
      </c>
      <c r="F160" s="18" t="s">
        <v>11</v>
      </c>
      <c r="G160" s="19" t="str">
        <f t="shared" si="167"/>
        <v>Cat C</v>
      </c>
      <c r="H160" s="19">
        <v>6</v>
      </c>
      <c r="I160" s="19" t="s">
        <v>10</v>
      </c>
      <c r="J160" s="20" t="str">
        <f t="shared" si="168"/>
        <v>Cat D</v>
      </c>
      <c r="K160" s="20">
        <v>6</v>
      </c>
      <c r="L160" s="20" t="s">
        <v>9</v>
      </c>
      <c r="M160">
        <v>78</v>
      </c>
      <c r="N160">
        <v>30</v>
      </c>
    </row>
    <row r="161" spans="1:14" x14ac:dyDescent="0.25">
      <c r="A161" s="17" t="str">
        <f t="shared" si="165"/>
        <v>Cat A</v>
      </c>
      <c r="B161" s="17">
        <v>0.5</v>
      </c>
      <c r="C161" s="17" t="s">
        <v>13</v>
      </c>
      <c r="D161" s="18" t="str">
        <f t="shared" si="166"/>
        <v>Cat B</v>
      </c>
      <c r="E161" s="18">
        <v>0.5</v>
      </c>
      <c r="F161" s="18" t="s">
        <v>12</v>
      </c>
      <c r="G161" s="19" t="str">
        <f t="shared" si="167"/>
        <v>Cat C</v>
      </c>
      <c r="H161" s="19">
        <v>0.5</v>
      </c>
      <c r="I161" s="19" t="s">
        <v>11</v>
      </c>
      <c r="J161" s="20" t="str">
        <f t="shared" si="168"/>
        <v>Cat D</v>
      </c>
      <c r="K161" s="20">
        <v>0.5</v>
      </c>
      <c r="L161" s="20" t="s">
        <v>10</v>
      </c>
      <c r="M161">
        <v>78.5</v>
      </c>
      <c r="N161">
        <v>29.5</v>
      </c>
    </row>
    <row r="162" spans="1:14" x14ac:dyDescent="0.25">
      <c r="A162" s="17" t="str">
        <f t="shared" si="165"/>
        <v>Cat A</v>
      </c>
      <c r="B162" s="17">
        <v>1</v>
      </c>
      <c r="C162" s="17" t="s">
        <v>13</v>
      </c>
      <c r="D162" s="18" t="str">
        <f t="shared" si="166"/>
        <v>Cat B</v>
      </c>
      <c r="E162" s="18">
        <v>1</v>
      </c>
      <c r="F162" s="18" t="s">
        <v>12</v>
      </c>
      <c r="G162" s="19" t="str">
        <f t="shared" si="167"/>
        <v>Cat C</v>
      </c>
      <c r="H162" s="19">
        <v>1</v>
      </c>
      <c r="I162" s="19" t="s">
        <v>11</v>
      </c>
      <c r="J162" s="20" t="str">
        <f t="shared" si="168"/>
        <v>Cat D</v>
      </c>
      <c r="K162" s="20">
        <v>1</v>
      </c>
      <c r="L162" s="20" t="s">
        <v>10</v>
      </c>
      <c r="M162">
        <v>79</v>
      </c>
      <c r="N162">
        <v>29</v>
      </c>
    </row>
    <row r="163" spans="1:14" x14ac:dyDescent="0.25">
      <c r="A163" s="17" t="str">
        <f t="shared" si="165"/>
        <v>Cat A</v>
      </c>
      <c r="B163" s="17">
        <v>1.5</v>
      </c>
      <c r="C163" s="17" t="s">
        <v>13</v>
      </c>
      <c r="D163" s="18" t="str">
        <f t="shared" si="166"/>
        <v>Cat B</v>
      </c>
      <c r="E163" s="18">
        <v>1.5</v>
      </c>
      <c r="F163" s="18" t="s">
        <v>12</v>
      </c>
      <c r="G163" s="19" t="str">
        <f t="shared" si="167"/>
        <v>Cat C</v>
      </c>
      <c r="H163" s="19">
        <v>1.5</v>
      </c>
      <c r="I163" s="19" t="s">
        <v>11</v>
      </c>
      <c r="J163" s="20" t="str">
        <f t="shared" si="168"/>
        <v>Cat D</v>
      </c>
      <c r="K163" s="20">
        <v>1.5</v>
      </c>
      <c r="L163" s="20" t="s">
        <v>10</v>
      </c>
      <c r="M163">
        <v>79.5</v>
      </c>
      <c r="N163">
        <v>28.5</v>
      </c>
    </row>
    <row r="164" spans="1:14" x14ac:dyDescent="0.25">
      <c r="A164" s="17" t="str">
        <f t="shared" si="165"/>
        <v>Cat A</v>
      </c>
      <c r="B164" s="17">
        <v>2</v>
      </c>
      <c r="C164" s="17" t="s">
        <v>13</v>
      </c>
      <c r="D164" s="18" t="str">
        <f t="shared" si="166"/>
        <v>Cat B</v>
      </c>
      <c r="E164" s="18">
        <v>2</v>
      </c>
      <c r="F164" s="18" t="s">
        <v>12</v>
      </c>
      <c r="G164" s="19" t="str">
        <f t="shared" si="167"/>
        <v>Cat C</v>
      </c>
      <c r="H164" s="19">
        <v>2</v>
      </c>
      <c r="I164" s="19" t="s">
        <v>11</v>
      </c>
      <c r="J164" s="20" t="str">
        <f t="shared" si="168"/>
        <v>Cat D</v>
      </c>
      <c r="K164" s="20">
        <v>2</v>
      </c>
      <c r="L164" s="20" t="s">
        <v>10</v>
      </c>
      <c r="M164">
        <v>80</v>
      </c>
      <c r="N164">
        <v>28</v>
      </c>
    </row>
    <row r="165" spans="1:14" x14ac:dyDescent="0.25">
      <c r="A165" s="17" t="str">
        <f t="shared" si="165"/>
        <v>Cat A</v>
      </c>
      <c r="B165" s="17">
        <v>2.5</v>
      </c>
      <c r="C165" s="17" t="s">
        <v>13</v>
      </c>
      <c r="D165" s="18" t="str">
        <f t="shared" si="166"/>
        <v>Cat B</v>
      </c>
      <c r="E165" s="18">
        <v>2.5</v>
      </c>
      <c r="F165" s="18" t="s">
        <v>12</v>
      </c>
      <c r="G165" s="19" t="str">
        <f t="shared" si="167"/>
        <v>Cat C</v>
      </c>
      <c r="H165" s="19">
        <v>2.5</v>
      </c>
      <c r="I165" s="19" t="s">
        <v>11</v>
      </c>
      <c r="J165" s="20" t="str">
        <f t="shared" si="168"/>
        <v>Cat D</v>
      </c>
      <c r="K165" s="20">
        <v>2.5</v>
      </c>
      <c r="L165" s="20" t="s">
        <v>10</v>
      </c>
      <c r="M165">
        <v>80.5</v>
      </c>
      <c r="N165">
        <v>27.5</v>
      </c>
    </row>
    <row r="166" spans="1:14" x14ac:dyDescent="0.25">
      <c r="A166" s="17" t="str">
        <f t="shared" si="165"/>
        <v>Cat A</v>
      </c>
      <c r="B166" s="17">
        <v>3</v>
      </c>
      <c r="C166" s="17" t="s">
        <v>13</v>
      </c>
      <c r="D166" s="18" t="str">
        <f t="shared" si="166"/>
        <v>Cat B</v>
      </c>
      <c r="E166" s="18">
        <v>3</v>
      </c>
      <c r="F166" s="18" t="s">
        <v>12</v>
      </c>
      <c r="G166" s="19" t="str">
        <f t="shared" si="167"/>
        <v>Cat C</v>
      </c>
      <c r="H166" s="19">
        <v>3</v>
      </c>
      <c r="I166" s="19" t="s">
        <v>11</v>
      </c>
      <c r="J166" s="20" t="str">
        <f t="shared" si="168"/>
        <v>Cat D</v>
      </c>
      <c r="K166" s="20">
        <v>3</v>
      </c>
      <c r="L166" s="20" t="s">
        <v>10</v>
      </c>
      <c r="M166">
        <v>81</v>
      </c>
      <c r="N166">
        <v>27</v>
      </c>
    </row>
    <row r="167" spans="1:14" x14ac:dyDescent="0.25">
      <c r="A167" s="17" t="str">
        <f t="shared" si="165"/>
        <v>Cat A</v>
      </c>
      <c r="B167" s="17">
        <v>3.5</v>
      </c>
      <c r="C167" s="17" t="s">
        <v>13</v>
      </c>
      <c r="D167" s="18" t="str">
        <f t="shared" si="166"/>
        <v>Cat B</v>
      </c>
      <c r="E167" s="18">
        <v>3.5</v>
      </c>
      <c r="F167" s="18" t="s">
        <v>12</v>
      </c>
      <c r="G167" s="19" t="str">
        <f t="shared" si="167"/>
        <v>Cat C</v>
      </c>
      <c r="H167" s="19">
        <v>3.5</v>
      </c>
      <c r="I167" s="19" t="s">
        <v>11</v>
      </c>
      <c r="J167" s="20" t="str">
        <f t="shared" si="168"/>
        <v>Cat D</v>
      </c>
      <c r="K167" s="20">
        <v>3.5</v>
      </c>
      <c r="L167" s="20" t="s">
        <v>10</v>
      </c>
      <c r="M167">
        <v>81.5</v>
      </c>
      <c r="N167">
        <v>26.5</v>
      </c>
    </row>
    <row r="168" spans="1:14" x14ac:dyDescent="0.25">
      <c r="A168" s="17" t="str">
        <f t="shared" si="165"/>
        <v>Cat A</v>
      </c>
      <c r="B168" s="17">
        <v>4</v>
      </c>
      <c r="C168" s="17" t="s">
        <v>13</v>
      </c>
      <c r="D168" s="18" t="str">
        <f t="shared" si="166"/>
        <v>Cat B</v>
      </c>
      <c r="E168" s="18">
        <v>4</v>
      </c>
      <c r="F168" s="18" t="s">
        <v>12</v>
      </c>
      <c r="G168" s="19" t="str">
        <f t="shared" si="167"/>
        <v>Cat C</v>
      </c>
      <c r="H168" s="19">
        <v>4</v>
      </c>
      <c r="I168" s="19" t="s">
        <v>11</v>
      </c>
      <c r="J168" s="20" t="str">
        <f t="shared" si="168"/>
        <v>Cat D</v>
      </c>
      <c r="K168" s="20">
        <v>4</v>
      </c>
      <c r="L168" s="20" t="s">
        <v>10</v>
      </c>
      <c r="M168">
        <v>82</v>
      </c>
      <c r="N168">
        <v>26</v>
      </c>
    </row>
    <row r="169" spans="1:14" x14ac:dyDescent="0.25">
      <c r="A169" s="17" t="str">
        <f t="shared" si="165"/>
        <v>Cat A</v>
      </c>
      <c r="B169" s="17">
        <v>4.5</v>
      </c>
      <c r="C169" s="17" t="s">
        <v>13</v>
      </c>
      <c r="D169" s="18" t="str">
        <f t="shared" si="166"/>
        <v>Cat B</v>
      </c>
      <c r="E169" s="18">
        <v>4.5</v>
      </c>
      <c r="F169" s="18" t="s">
        <v>12</v>
      </c>
      <c r="G169" s="19" t="str">
        <f t="shared" si="167"/>
        <v>Cat C</v>
      </c>
      <c r="H169" s="19">
        <v>4.5</v>
      </c>
      <c r="I169" s="19" t="s">
        <v>11</v>
      </c>
      <c r="J169" s="20" t="str">
        <f t="shared" si="168"/>
        <v>Cat D</v>
      </c>
      <c r="K169" s="20">
        <v>4.5</v>
      </c>
      <c r="L169" s="20" t="s">
        <v>10</v>
      </c>
      <c r="M169">
        <v>82.5</v>
      </c>
      <c r="N169">
        <v>25.5</v>
      </c>
    </row>
    <row r="170" spans="1:14" x14ac:dyDescent="0.25">
      <c r="A170" s="17" t="str">
        <f t="shared" si="165"/>
        <v>Cat A</v>
      </c>
      <c r="B170" s="17">
        <v>5</v>
      </c>
      <c r="C170" s="17" t="s">
        <v>13</v>
      </c>
      <c r="D170" s="18" t="str">
        <f t="shared" si="166"/>
        <v>Cat B</v>
      </c>
      <c r="E170" s="18">
        <v>5</v>
      </c>
      <c r="F170" s="18" t="s">
        <v>12</v>
      </c>
      <c r="G170" s="19" t="str">
        <f t="shared" si="167"/>
        <v>Cat C</v>
      </c>
      <c r="H170" s="19">
        <v>5</v>
      </c>
      <c r="I170" s="19" t="s">
        <v>11</v>
      </c>
      <c r="J170" s="20" t="str">
        <f t="shared" si="168"/>
        <v>Cat D</v>
      </c>
      <c r="K170" s="20">
        <v>5</v>
      </c>
      <c r="L170" s="20" t="s">
        <v>10</v>
      </c>
      <c r="M170">
        <v>83</v>
      </c>
      <c r="N170">
        <v>25</v>
      </c>
    </row>
    <row r="171" spans="1:14" x14ac:dyDescent="0.25">
      <c r="A171" s="17" t="str">
        <f t="shared" si="165"/>
        <v>Cat A</v>
      </c>
      <c r="B171" s="17">
        <v>5.5</v>
      </c>
      <c r="C171" s="17" t="s">
        <v>13</v>
      </c>
      <c r="D171" s="18" t="str">
        <f t="shared" si="166"/>
        <v>Cat B</v>
      </c>
      <c r="E171" s="18">
        <v>5.5</v>
      </c>
      <c r="F171" s="18" t="s">
        <v>12</v>
      </c>
      <c r="G171" s="19" t="str">
        <f t="shared" si="167"/>
        <v>Cat C</v>
      </c>
      <c r="H171" s="19">
        <v>5.5</v>
      </c>
      <c r="I171" s="19" t="s">
        <v>11</v>
      </c>
      <c r="J171" s="20" t="str">
        <f t="shared" si="168"/>
        <v>Cat D</v>
      </c>
      <c r="K171" s="20">
        <v>5.5</v>
      </c>
      <c r="L171" s="20" t="s">
        <v>10</v>
      </c>
      <c r="M171">
        <v>83.5</v>
      </c>
      <c r="N171">
        <v>24.5</v>
      </c>
    </row>
    <row r="172" spans="1:14" x14ac:dyDescent="0.25">
      <c r="A172" s="17" t="str">
        <f t="shared" si="165"/>
        <v>Cat A</v>
      </c>
      <c r="B172" s="17">
        <v>6</v>
      </c>
      <c r="C172" s="17" t="s">
        <v>13</v>
      </c>
      <c r="D172" s="18" t="str">
        <f t="shared" si="166"/>
        <v>Cat B</v>
      </c>
      <c r="E172" s="18">
        <v>6</v>
      </c>
      <c r="F172" s="18" t="s">
        <v>12</v>
      </c>
      <c r="G172" s="19" t="str">
        <f t="shared" si="167"/>
        <v>Cat C</v>
      </c>
      <c r="H172" s="19">
        <v>6</v>
      </c>
      <c r="I172" s="19" t="s">
        <v>11</v>
      </c>
      <c r="J172" s="20" t="str">
        <f t="shared" si="168"/>
        <v>Cat D</v>
      </c>
      <c r="K172" s="20">
        <v>6</v>
      </c>
      <c r="L172" s="20" t="s">
        <v>10</v>
      </c>
      <c r="M172">
        <v>84</v>
      </c>
      <c r="N172">
        <v>24</v>
      </c>
    </row>
    <row r="173" spans="1:14" x14ac:dyDescent="0.25">
      <c r="A173" s="17" t="str">
        <f t="shared" si="165"/>
        <v>Cat A</v>
      </c>
      <c r="B173" s="17">
        <v>0.5</v>
      </c>
      <c r="C173" s="17" t="s">
        <v>14</v>
      </c>
      <c r="D173" s="18" t="str">
        <f t="shared" si="166"/>
        <v>Cat B</v>
      </c>
      <c r="E173" s="18">
        <v>0.5</v>
      </c>
      <c r="F173" s="18" t="s">
        <v>13</v>
      </c>
      <c r="G173" s="19" t="str">
        <f t="shared" si="167"/>
        <v>Cat C</v>
      </c>
      <c r="H173" s="19">
        <v>0.5</v>
      </c>
      <c r="I173" s="19" t="s">
        <v>12</v>
      </c>
      <c r="J173" s="20" t="str">
        <f t="shared" si="168"/>
        <v>Cat D</v>
      </c>
      <c r="K173" s="20">
        <v>0.5</v>
      </c>
      <c r="L173" s="20" t="s">
        <v>11</v>
      </c>
      <c r="M173">
        <v>84.5</v>
      </c>
      <c r="N173">
        <v>23.5</v>
      </c>
    </row>
    <row r="174" spans="1:14" x14ac:dyDescent="0.25">
      <c r="A174" s="17" t="str">
        <f t="shared" si="165"/>
        <v>Cat A</v>
      </c>
      <c r="B174" s="17">
        <v>1</v>
      </c>
      <c r="C174" s="17" t="s">
        <v>14</v>
      </c>
      <c r="D174" s="18" t="str">
        <f t="shared" si="166"/>
        <v>Cat B</v>
      </c>
      <c r="E174" s="18">
        <v>1</v>
      </c>
      <c r="F174" s="18" t="s">
        <v>13</v>
      </c>
      <c r="G174" s="19" t="str">
        <f t="shared" si="167"/>
        <v>Cat C</v>
      </c>
      <c r="H174" s="19">
        <v>1</v>
      </c>
      <c r="I174" s="19" t="s">
        <v>12</v>
      </c>
      <c r="J174" s="20" t="str">
        <f t="shared" si="168"/>
        <v>Cat D</v>
      </c>
      <c r="K174" s="20">
        <v>1</v>
      </c>
      <c r="L174" s="20" t="s">
        <v>11</v>
      </c>
      <c r="M174">
        <v>85</v>
      </c>
      <c r="N174">
        <v>23</v>
      </c>
    </row>
    <row r="175" spans="1:14" x14ac:dyDescent="0.25">
      <c r="A175" s="17" t="str">
        <f t="shared" si="165"/>
        <v>Cat A</v>
      </c>
      <c r="B175" s="17">
        <v>1.5</v>
      </c>
      <c r="C175" s="17" t="s">
        <v>14</v>
      </c>
      <c r="D175" s="18" t="str">
        <f t="shared" si="166"/>
        <v>Cat B</v>
      </c>
      <c r="E175" s="18">
        <v>1.5</v>
      </c>
      <c r="F175" s="18" t="s">
        <v>13</v>
      </c>
      <c r="G175" s="19" t="str">
        <f t="shared" si="167"/>
        <v>Cat C</v>
      </c>
      <c r="H175" s="19">
        <v>1.5</v>
      </c>
      <c r="I175" s="19" t="s">
        <v>12</v>
      </c>
      <c r="J175" s="20" t="str">
        <f t="shared" si="168"/>
        <v>Cat D</v>
      </c>
      <c r="K175" s="20">
        <v>1.5</v>
      </c>
      <c r="L175" s="20" t="s">
        <v>11</v>
      </c>
      <c r="M175">
        <v>85.5</v>
      </c>
      <c r="N175">
        <v>22.5</v>
      </c>
    </row>
    <row r="176" spans="1:14" x14ac:dyDescent="0.25">
      <c r="A176" s="17" t="str">
        <f t="shared" si="165"/>
        <v>Cat A</v>
      </c>
      <c r="B176" s="17">
        <v>2</v>
      </c>
      <c r="C176" s="17" t="s">
        <v>14</v>
      </c>
      <c r="D176" s="18" t="str">
        <f t="shared" si="166"/>
        <v>Cat B</v>
      </c>
      <c r="E176" s="18">
        <v>2</v>
      </c>
      <c r="F176" s="18" t="s">
        <v>13</v>
      </c>
      <c r="G176" s="19" t="str">
        <f t="shared" si="167"/>
        <v>Cat C</v>
      </c>
      <c r="H176" s="19">
        <v>2</v>
      </c>
      <c r="I176" s="19" t="s">
        <v>12</v>
      </c>
      <c r="J176" s="20" t="str">
        <f t="shared" si="168"/>
        <v>Cat D</v>
      </c>
      <c r="K176" s="20">
        <v>2</v>
      </c>
      <c r="L176" s="20" t="s">
        <v>11</v>
      </c>
      <c r="M176">
        <v>86</v>
      </c>
      <c r="N176">
        <v>22</v>
      </c>
    </row>
    <row r="177" spans="1:14" x14ac:dyDescent="0.25">
      <c r="A177" s="17" t="str">
        <f t="shared" si="165"/>
        <v>Cat A</v>
      </c>
      <c r="B177" s="17">
        <v>2.5</v>
      </c>
      <c r="C177" s="17" t="s">
        <v>14</v>
      </c>
      <c r="D177" s="18" t="str">
        <f t="shared" si="166"/>
        <v>Cat B</v>
      </c>
      <c r="E177" s="18">
        <v>2.5</v>
      </c>
      <c r="F177" s="18" t="s">
        <v>13</v>
      </c>
      <c r="G177" s="19" t="str">
        <f t="shared" si="167"/>
        <v>Cat C</v>
      </c>
      <c r="H177" s="19">
        <v>2.5</v>
      </c>
      <c r="I177" s="19" t="s">
        <v>12</v>
      </c>
      <c r="J177" s="20" t="str">
        <f t="shared" si="168"/>
        <v>Cat D</v>
      </c>
      <c r="K177" s="20">
        <v>2.5</v>
      </c>
      <c r="L177" s="20" t="s">
        <v>11</v>
      </c>
      <c r="M177">
        <v>86.5</v>
      </c>
      <c r="N177">
        <v>21.5</v>
      </c>
    </row>
    <row r="178" spans="1:14" x14ac:dyDescent="0.25">
      <c r="A178" s="17" t="str">
        <f t="shared" si="165"/>
        <v>Cat A</v>
      </c>
      <c r="B178" s="17">
        <v>3</v>
      </c>
      <c r="C178" s="17" t="s">
        <v>14</v>
      </c>
      <c r="D178" s="18" t="str">
        <f t="shared" si="166"/>
        <v>Cat B</v>
      </c>
      <c r="E178" s="18">
        <v>3</v>
      </c>
      <c r="F178" s="18" t="s">
        <v>13</v>
      </c>
      <c r="G178" s="19" t="str">
        <f t="shared" si="167"/>
        <v>Cat C</v>
      </c>
      <c r="H178" s="19">
        <v>3</v>
      </c>
      <c r="I178" s="19" t="s">
        <v>12</v>
      </c>
      <c r="J178" s="20" t="str">
        <f t="shared" si="168"/>
        <v>Cat D</v>
      </c>
      <c r="K178" s="20">
        <v>3</v>
      </c>
      <c r="L178" s="20" t="s">
        <v>11</v>
      </c>
      <c r="M178">
        <v>87</v>
      </c>
      <c r="N178">
        <v>21</v>
      </c>
    </row>
    <row r="179" spans="1:14" x14ac:dyDescent="0.25">
      <c r="A179" s="17" t="str">
        <f t="shared" si="165"/>
        <v>Cat A</v>
      </c>
      <c r="B179" s="17">
        <v>3.5</v>
      </c>
      <c r="C179" s="17" t="s">
        <v>14</v>
      </c>
      <c r="D179" s="18" t="str">
        <f t="shared" si="166"/>
        <v>Cat B</v>
      </c>
      <c r="E179" s="18">
        <v>3.5</v>
      </c>
      <c r="F179" s="18" t="s">
        <v>13</v>
      </c>
      <c r="G179" s="19" t="str">
        <f t="shared" si="167"/>
        <v>Cat C</v>
      </c>
      <c r="H179" s="19">
        <v>3.5</v>
      </c>
      <c r="I179" s="19" t="s">
        <v>12</v>
      </c>
      <c r="J179" s="20" t="str">
        <f t="shared" si="168"/>
        <v>Cat D</v>
      </c>
      <c r="K179" s="20">
        <v>3.5</v>
      </c>
      <c r="L179" s="20" t="s">
        <v>11</v>
      </c>
      <c r="M179">
        <v>87.5</v>
      </c>
      <c r="N179">
        <v>20.5</v>
      </c>
    </row>
    <row r="180" spans="1:14" x14ac:dyDescent="0.25">
      <c r="A180" s="17" t="str">
        <f t="shared" si="165"/>
        <v>Cat A</v>
      </c>
      <c r="B180" s="17">
        <v>4</v>
      </c>
      <c r="C180" s="17" t="s">
        <v>14</v>
      </c>
      <c r="D180" s="18" t="str">
        <f t="shared" si="166"/>
        <v>Cat B</v>
      </c>
      <c r="E180" s="18">
        <v>4</v>
      </c>
      <c r="F180" s="18" t="s">
        <v>13</v>
      </c>
      <c r="G180" s="19" t="str">
        <f t="shared" si="167"/>
        <v>Cat C</v>
      </c>
      <c r="H180" s="19">
        <v>4</v>
      </c>
      <c r="I180" s="19" t="s">
        <v>12</v>
      </c>
      <c r="J180" s="20" t="str">
        <f t="shared" si="168"/>
        <v>Cat D</v>
      </c>
      <c r="K180" s="20">
        <v>4</v>
      </c>
      <c r="L180" s="20" t="s">
        <v>11</v>
      </c>
      <c r="M180">
        <v>88</v>
      </c>
      <c r="N180">
        <v>20</v>
      </c>
    </row>
    <row r="181" spans="1:14" x14ac:dyDescent="0.25">
      <c r="A181" s="17" t="str">
        <f t="shared" si="165"/>
        <v>Cat A</v>
      </c>
      <c r="B181" s="17">
        <v>4.5</v>
      </c>
      <c r="C181" s="17" t="s">
        <v>14</v>
      </c>
      <c r="D181" s="18" t="str">
        <f t="shared" si="166"/>
        <v>Cat B</v>
      </c>
      <c r="E181" s="18">
        <v>4.5</v>
      </c>
      <c r="F181" s="18" t="s">
        <v>13</v>
      </c>
      <c r="G181" s="19" t="str">
        <f t="shared" si="167"/>
        <v>Cat C</v>
      </c>
      <c r="H181" s="19">
        <v>4.5</v>
      </c>
      <c r="I181" s="19" t="s">
        <v>12</v>
      </c>
      <c r="J181" s="20" t="str">
        <f t="shared" si="168"/>
        <v>Cat D</v>
      </c>
      <c r="K181" s="20">
        <v>4.5</v>
      </c>
      <c r="L181" s="20" t="s">
        <v>11</v>
      </c>
      <c r="M181">
        <v>88.5</v>
      </c>
      <c r="N181">
        <v>19.5</v>
      </c>
    </row>
    <row r="182" spans="1:14" x14ac:dyDescent="0.25">
      <c r="A182" s="17" t="str">
        <f t="shared" si="165"/>
        <v>Cat A</v>
      </c>
      <c r="B182" s="17">
        <v>5</v>
      </c>
      <c r="C182" s="17" t="s">
        <v>14</v>
      </c>
      <c r="D182" s="18" t="str">
        <f t="shared" si="166"/>
        <v>Cat B</v>
      </c>
      <c r="E182" s="18">
        <v>5</v>
      </c>
      <c r="F182" s="18" t="s">
        <v>13</v>
      </c>
      <c r="G182" s="19" t="str">
        <f t="shared" si="167"/>
        <v>Cat C</v>
      </c>
      <c r="H182" s="19">
        <v>5</v>
      </c>
      <c r="I182" s="19" t="s">
        <v>12</v>
      </c>
      <c r="J182" s="20" t="str">
        <f t="shared" si="168"/>
        <v>Cat D</v>
      </c>
      <c r="K182" s="20">
        <v>5</v>
      </c>
      <c r="L182" s="20" t="s">
        <v>11</v>
      </c>
      <c r="M182">
        <v>89</v>
      </c>
      <c r="N182">
        <v>19</v>
      </c>
    </row>
    <row r="183" spans="1:14" x14ac:dyDescent="0.25">
      <c r="A183" s="17" t="str">
        <f t="shared" si="165"/>
        <v>Cat A</v>
      </c>
      <c r="B183" s="17">
        <v>5.5</v>
      </c>
      <c r="C183" s="17" t="s">
        <v>14</v>
      </c>
      <c r="D183" s="18" t="str">
        <f t="shared" si="166"/>
        <v>Cat B</v>
      </c>
      <c r="E183" s="18">
        <v>5.5</v>
      </c>
      <c r="F183" s="18" t="s">
        <v>13</v>
      </c>
      <c r="G183" s="19" t="str">
        <f t="shared" si="167"/>
        <v>Cat C</v>
      </c>
      <c r="H183" s="19">
        <v>5.5</v>
      </c>
      <c r="I183" s="19" t="s">
        <v>12</v>
      </c>
      <c r="J183" s="20" t="str">
        <f t="shared" si="168"/>
        <v>Cat D</v>
      </c>
      <c r="K183" s="20">
        <v>5.5</v>
      </c>
      <c r="L183" s="20" t="s">
        <v>11</v>
      </c>
      <c r="M183">
        <v>89.5</v>
      </c>
      <c r="N183">
        <v>18.5</v>
      </c>
    </row>
    <row r="184" spans="1:14" x14ac:dyDescent="0.25">
      <c r="A184" s="17" t="str">
        <f t="shared" si="165"/>
        <v>Cat A</v>
      </c>
      <c r="B184" s="17">
        <v>6</v>
      </c>
      <c r="C184" s="17" t="s">
        <v>14</v>
      </c>
      <c r="D184" s="18" t="str">
        <f t="shared" si="166"/>
        <v>Cat B</v>
      </c>
      <c r="E184" s="18">
        <v>6</v>
      </c>
      <c r="F184" s="18" t="s">
        <v>13</v>
      </c>
      <c r="G184" s="19" t="str">
        <f t="shared" si="167"/>
        <v>Cat C</v>
      </c>
      <c r="H184" s="19">
        <v>6</v>
      </c>
      <c r="I184" s="19" t="s">
        <v>12</v>
      </c>
      <c r="J184" s="20" t="str">
        <f t="shared" si="168"/>
        <v>Cat D</v>
      </c>
      <c r="K184" s="20">
        <v>6</v>
      </c>
      <c r="L184" s="20" t="s">
        <v>11</v>
      </c>
      <c r="M184">
        <v>90</v>
      </c>
      <c r="N184">
        <v>18</v>
      </c>
    </row>
    <row r="185" spans="1:14" x14ac:dyDescent="0.25">
      <c r="A185" s="17"/>
      <c r="B185" s="17"/>
      <c r="C185" s="17"/>
      <c r="D185" s="18" t="str">
        <f t="shared" si="166"/>
        <v>Cat B</v>
      </c>
      <c r="E185" s="18">
        <v>0.5</v>
      </c>
      <c r="F185" s="18" t="s">
        <v>14</v>
      </c>
      <c r="G185" s="19" t="str">
        <f t="shared" si="167"/>
        <v>Cat C</v>
      </c>
      <c r="H185" s="19">
        <v>0.5</v>
      </c>
      <c r="I185" s="19" t="s">
        <v>13</v>
      </c>
      <c r="J185" s="20" t="str">
        <f t="shared" si="168"/>
        <v>Cat D</v>
      </c>
      <c r="K185" s="20">
        <v>0.5</v>
      </c>
      <c r="L185" s="20" t="s">
        <v>12</v>
      </c>
      <c r="M185">
        <v>90.5</v>
      </c>
      <c r="N185">
        <v>17.5</v>
      </c>
    </row>
    <row r="186" spans="1:14" x14ac:dyDescent="0.25">
      <c r="A186" s="17"/>
      <c r="D186" s="18" t="str">
        <f t="shared" si="166"/>
        <v>Cat B</v>
      </c>
      <c r="E186" s="18">
        <v>1</v>
      </c>
      <c r="F186" s="18" t="s">
        <v>14</v>
      </c>
      <c r="G186" s="19" t="str">
        <f t="shared" si="167"/>
        <v>Cat C</v>
      </c>
      <c r="H186" s="19">
        <v>1</v>
      </c>
      <c r="I186" s="19" t="s">
        <v>13</v>
      </c>
      <c r="J186" s="20" t="str">
        <f t="shared" si="168"/>
        <v>Cat D</v>
      </c>
      <c r="K186" s="20">
        <v>1</v>
      </c>
      <c r="L186" s="20" t="s">
        <v>12</v>
      </c>
      <c r="M186">
        <v>91</v>
      </c>
      <c r="N186">
        <v>17</v>
      </c>
    </row>
    <row r="187" spans="1:14" x14ac:dyDescent="0.25">
      <c r="A187" s="17"/>
      <c r="D187" s="18" t="str">
        <f t="shared" si="166"/>
        <v>Cat B</v>
      </c>
      <c r="E187" s="18">
        <v>1.5</v>
      </c>
      <c r="F187" s="18" t="s">
        <v>14</v>
      </c>
      <c r="G187" s="19" t="str">
        <f t="shared" si="167"/>
        <v>Cat C</v>
      </c>
      <c r="H187" s="19">
        <v>1.5</v>
      </c>
      <c r="I187" s="19" t="s">
        <v>13</v>
      </c>
      <c r="J187" s="20" t="str">
        <f t="shared" si="168"/>
        <v>Cat D</v>
      </c>
      <c r="K187" s="20">
        <v>1.5</v>
      </c>
      <c r="L187" s="20" t="s">
        <v>12</v>
      </c>
      <c r="M187">
        <v>91.5</v>
      </c>
      <c r="N187">
        <v>16.5</v>
      </c>
    </row>
    <row r="188" spans="1:14" x14ac:dyDescent="0.25">
      <c r="A188" s="17"/>
      <c r="D188" s="18" t="str">
        <f t="shared" si="166"/>
        <v>Cat B</v>
      </c>
      <c r="E188" s="18">
        <v>2</v>
      </c>
      <c r="F188" s="18" t="s">
        <v>14</v>
      </c>
      <c r="G188" s="19" t="str">
        <f t="shared" si="167"/>
        <v>Cat C</v>
      </c>
      <c r="H188" s="19">
        <v>2</v>
      </c>
      <c r="I188" s="19" t="s">
        <v>13</v>
      </c>
      <c r="J188" s="20" t="str">
        <f t="shared" si="168"/>
        <v>Cat D</v>
      </c>
      <c r="K188" s="20">
        <v>2</v>
      </c>
      <c r="L188" s="20" t="s">
        <v>12</v>
      </c>
      <c r="M188">
        <v>92</v>
      </c>
      <c r="N188">
        <v>16</v>
      </c>
    </row>
    <row r="189" spans="1:14" x14ac:dyDescent="0.25">
      <c r="A189" s="17"/>
      <c r="D189" s="18" t="str">
        <f t="shared" si="166"/>
        <v>Cat B</v>
      </c>
      <c r="E189" s="18">
        <v>2.5</v>
      </c>
      <c r="F189" s="18" t="s">
        <v>14</v>
      </c>
      <c r="G189" s="19" t="str">
        <f t="shared" si="167"/>
        <v>Cat C</v>
      </c>
      <c r="H189" s="19">
        <v>2.5</v>
      </c>
      <c r="I189" s="19" t="s">
        <v>13</v>
      </c>
      <c r="J189" s="20" t="str">
        <f t="shared" si="168"/>
        <v>Cat D</v>
      </c>
      <c r="K189" s="20">
        <v>2.5</v>
      </c>
      <c r="L189" s="20" t="s">
        <v>12</v>
      </c>
      <c r="M189">
        <v>92.5</v>
      </c>
      <c r="N189">
        <v>15.5</v>
      </c>
    </row>
    <row r="190" spans="1:14" x14ac:dyDescent="0.25">
      <c r="A190" s="17"/>
      <c r="D190" s="18" t="str">
        <f t="shared" si="166"/>
        <v>Cat B</v>
      </c>
      <c r="E190" s="18">
        <v>3</v>
      </c>
      <c r="F190" s="18" t="s">
        <v>14</v>
      </c>
      <c r="G190" s="19" t="str">
        <f t="shared" si="167"/>
        <v>Cat C</v>
      </c>
      <c r="H190" s="19">
        <v>3</v>
      </c>
      <c r="I190" s="19" t="s">
        <v>13</v>
      </c>
      <c r="J190" s="20" t="str">
        <f t="shared" si="168"/>
        <v>Cat D</v>
      </c>
      <c r="K190" s="20">
        <v>3</v>
      </c>
      <c r="L190" s="20" t="s">
        <v>12</v>
      </c>
      <c r="M190">
        <v>93</v>
      </c>
      <c r="N190">
        <v>15</v>
      </c>
    </row>
    <row r="191" spans="1:14" x14ac:dyDescent="0.25">
      <c r="A191" s="17"/>
      <c r="D191" s="18" t="str">
        <f t="shared" si="166"/>
        <v>Cat B</v>
      </c>
      <c r="E191" s="18">
        <v>3.5</v>
      </c>
      <c r="F191" s="18" t="s">
        <v>14</v>
      </c>
      <c r="G191" s="19" t="str">
        <f t="shared" si="167"/>
        <v>Cat C</v>
      </c>
      <c r="H191" s="19">
        <v>3.5</v>
      </c>
      <c r="I191" s="19" t="s">
        <v>13</v>
      </c>
      <c r="J191" s="20" t="str">
        <f t="shared" si="168"/>
        <v>Cat D</v>
      </c>
      <c r="K191" s="20">
        <v>3.5</v>
      </c>
      <c r="L191" s="20" t="s">
        <v>12</v>
      </c>
      <c r="M191">
        <v>93.5</v>
      </c>
      <c r="N191">
        <v>14.5</v>
      </c>
    </row>
    <row r="192" spans="1:14" x14ac:dyDescent="0.25">
      <c r="A192" s="17"/>
      <c r="D192" s="18" t="str">
        <f t="shared" si="166"/>
        <v>Cat B</v>
      </c>
      <c r="E192" s="18">
        <v>4</v>
      </c>
      <c r="F192" s="18" t="s">
        <v>14</v>
      </c>
      <c r="G192" s="19" t="str">
        <f t="shared" si="167"/>
        <v>Cat C</v>
      </c>
      <c r="H192" s="19">
        <v>4</v>
      </c>
      <c r="I192" s="19" t="s">
        <v>13</v>
      </c>
      <c r="J192" s="20" t="str">
        <f t="shared" si="168"/>
        <v>Cat D</v>
      </c>
      <c r="K192" s="20">
        <v>4</v>
      </c>
      <c r="L192" s="20" t="s">
        <v>12</v>
      </c>
      <c r="M192">
        <v>94</v>
      </c>
      <c r="N192">
        <v>14</v>
      </c>
    </row>
    <row r="193" spans="1:14" x14ac:dyDescent="0.25">
      <c r="A193" s="17"/>
      <c r="D193" s="18" t="str">
        <f t="shared" ref="D193:D196" si="169">D192</f>
        <v>Cat B</v>
      </c>
      <c r="E193" s="18">
        <v>4.5</v>
      </c>
      <c r="F193" s="18" t="s">
        <v>14</v>
      </c>
      <c r="G193" s="19" t="str">
        <f t="shared" ref="G193:G208" si="170">G192</f>
        <v>Cat C</v>
      </c>
      <c r="H193" s="19">
        <v>4.5</v>
      </c>
      <c r="I193" s="19" t="s">
        <v>13</v>
      </c>
      <c r="J193" s="20" t="str">
        <f t="shared" ref="J193:J220" si="171">J192</f>
        <v>Cat D</v>
      </c>
      <c r="K193" s="20">
        <v>4.5</v>
      </c>
      <c r="L193" s="20" t="s">
        <v>12</v>
      </c>
      <c r="M193">
        <v>94.5</v>
      </c>
      <c r="N193">
        <v>13.5</v>
      </c>
    </row>
    <row r="194" spans="1:14" x14ac:dyDescent="0.25">
      <c r="A194" s="17"/>
      <c r="D194" s="18" t="str">
        <f t="shared" si="169"/>
        <v>Cat B</v>
      </c>
      <c r="E194" s="18">
        <v>5</v>
      </c>
      <c r="F194" s="18" t="s">
        <v>14</v>
      </c>
      <c r="G194" s="19" t="str">
        <f t="shared" si="170"/>
        <v>Cat C</v>
      </c>
      <c r="H194" s="19">
        <v>5</v>
      </c>
      <c r="I194" s="19" t="s">
        <v>13</v>
      </c>
      <c r="J194" s="20" t="str">
        <f t="shared" si="171"/>
        <v>Cat D</v>
      </c>
      <c r="K194" s="20">
        <v>5</v>
      </c>
      <c r="L194" s="20" t="s">
        <v>12</v>
      </c>
      <c r="M194">
        <v>95</v>
      </c>
      <c r="N194">
        <v>13</v>
      </c>
    </row>
    <row r="195" spans="1:14" x14ac:dyDescent="0.25">
      <c r="A195" s="17"/>
      <c r="D195" s="18" t="str">
        <f t="shared" si="169"/>
        <v>Cat B</v>
      </c>
      <c r="E195" s="18">
        <v>5.5</v>
      </c>
      <c r="F195" s="18" t="s">
        <v>14</v>
      </c>
      <c r="G195" s="19" t="str">
        <f t="shared" si="170"/>
        <v>Cat C</v>
      </c>
      <c r="H195" s="19">
        <v>5.5</v>
      </c>
      <c r="I195" s="19" t="s">
        <v>13</v>
      </c>
      <c r="J195" s="20" t="str">
        <f t="shared" si="171"/>
        <v>Cat D</v>
      </c>
      <c r="K195" s="20">
        <v>5.5</v>
      </c>
      <c r="L195" s="20" t="s">
        <v>12</v>
      </c>
      <c r="M195">
        <v>95.5</v>
      </c>
      <c r="N195">
        <v>12.5</v>
      </c>
    </row>
    <row r="196" spans="1:14" ht="15" customHeight="1" x14ac:dyDescent="0.25">
      <c r="A196" s="17"/>
      <c r="D196" s="18" t="str">
        <f t="shared" si="169"/>
        <v>Cat B</v>
      </c>
      <c r="E196" s="18">
        <v>6</v>
      </c>
      <c r="F196" s="18" t="s">
        <v>14</v>
      </c>
      <c r="G196" s="19" t="str">
        <f t="shared" si="170"/>
        <v>Cat C</v>
      </c>
      <c r="H196" s="19">
        <v>6</v>
      </c>
      <c r="I196" s="19" t="s">
        <v>13</v>
      </c>
      <c r="J196" s="20" t="str">
        <f t="shared" si="171"/>
        <v>Cat D</v>
      </c>
      <c r="K196" s="20">
        <v>6</v>
      </c>
      <c r="L196" s="20" t="s">
        <v>12</v>
      </c>
      <c r="M196">
        <v>96</v>
      </c>
      <c r="N196">
        <v>12</v>
      </c>
    </row>
    <row r="197" spans="1:14" ht="15" customHeight="1" x14ac:dyDescent="0.25">
      <c r="A197" s="17"/>
      <c r="D197" s="18"/>
      <c r="E197" s="18"/>
      <c r="F197" s="18"/>
      <c r="G197" s="19" t="str">
        <f t="shared" si="170"/>
        <v>Cat C</v>
      </c>
      <c r="H197" s="19">
        <v>0.5</v>
      </c>
      <c r="I197" s="19" t="s">
        <v>14</v>
      </c>
      <c r="J197" s="20" t="str">
        <f t="shared" si="171"/>
        <v>Cat D</v>
      </c>
      <c r="K197" s="20">
        <v>0.5</v>
      </c>
      <c r="L197" s="20" t="s">
        <v>13</v>
      </c>
      <c r="M197">
        <v>96.5</v>
      </c>
      <c r="N197">
        <v>11.5</v>
      </c>
    </row>
    <row r="198" spans="1:14" x14ac:dyDescent="0.25">
      <c r="A198" s="17"/>
      <c r="G198" s="19" t="str">
        <f t="shared" si="170"/>
        <v>Cat C</v>
      </c>
      <c r="H198" s="19">
        <v>1</v>
      </c>
      <c r="I198" s="19" t="s">
        <v>14</v>
      </c>
      <c r="J198" s="20" t="str">
        <f t="shared" si="171"/>
        <v>Cat D</v>
      </c>
      <c r="K198" s="20">
        <v>1</v>
      </c>
      <c r="L198" s="20" t="s">
        <v>13</v>
      </c>
      <c r="M198">
        <v>97</v>
      </c>
      <c r="N198">
        <v>11</v>
      </c>
    </row>
    <row r="199" spans="1:14" x14ac:dyDescent="0.25">
      <c r="A199" s="17"/>
      <c r="G199" s="19" t="str">
        <f t="shared" si="170"/>
        <v>Cat C</v>
      </c>
      <c r="H199" s="19">
        <v>1.5</v>
      </c>
      <c r="I199" s="19" t="s">
        <v>14</v>
      </c>
      <c r="J199" s="20" t="str">
        <f t="shared" si="171"/>
        <v>Cat D</v>
      </c>
      <c r="K199" s="20">
        <v>1.5</v>
      </c>
      <c r="L199" s="20" t="s">
        <v>13</v>
      </c>
      <c r="M199">
        <v>97.5</v>
      </c>
      <c r="N199">
        <v>10.5</v>
      </c>
    </row>
    <row r="200" spans="1:14" x14ac:dyDescent="0.25">
      <c r="A200" s="17"/>
      <c r="G200" s="19" t="str">
        <f t="shared" si="170"/>
        <v>Cat C</v>
      </c>
      <c r="H200" s="19">
        <v>2</v>
      </c>
      <c r="I200" s="19" t="s">
        <v>14</v>
      </c>
      <c r="J200" s="20" t="str">
        <f t="shared" si="171"/>
        <v>Cat D</v>
      </c>
      <c r="K200" s="20">
        <v>2</v>
      </c>
      <c r="L200" s="20" t="s">
        <v>13</v>
      </c>
      <c r="M200">
        <v>98</v>
      </c>
      <c r="N200">
        <v>10</v>
      </c>
    </row>
    <row r="201" spans="1:14" x14ac:dyDescent="0.25">
      <c r="A201" s="17"/>
      <c r="G201" s="19" t="str">
        <f t="shared" si="170"/>
        <v>Cat C</v>
      </c>
      <c r="H201" s="19">
        <v>2.5</v>
      </c>
      <c r="I201" s="19" t="s">
        <v>14</v>
      </c>
      <c r="J201" s="20" t="str">
        <f t="shared" si="171"/>
        <v>Cat D</v>
      </c>
      <c r="K201" s="20">
        <v>2.5</v>
      </c>
      <c r="L201" s="20" t="s">
        <v>13</v>
      </c>
      <c r="M201">
        <v>98.5</v>
      </c>
      <c r="N201">
        <v>9.5</v>
      </c>
    </row>
    <row r="202" spans="1:14" x14ac:dyDescent="0.25">
      <c r="A202" s="17"/>
      <c r="G202" s="19" t="str">
        <f t="shared" si="170"/>
        <v>Cat C</v>
      </c>
      <c r="H202" s="19">
        <v>3</v>
      </c>
      <c r="I202" s="19" t="s">
        <v>14</v>
      </c>
      <c r="J202" s="20" t="str">
        <f t="shared" si="171"/>
        <v>Cat D</v>
      </c>
      <c r="K202" s="20">
        <v>3</v>
      </c>
      <c r="L202" s="20" t="s">
        <v>13</v>
      </c>
      <c r="M202">
        <v>99</v>
      </c>
      <c r="N202">
        <v>9</v>
      </c>
    </row>
    <row r="203" spans="1:14" x14ac:dyDescent="0.25">
      <c r="A203" s="17"/>
      <c r="G203" s="19" t="str">
        <f t="shared" si="170"/>
        <v>Cat C</v>
      </c>
      <c r="H203" s="19">
        <v>3.5</v>
      </c>
      <c r="I203" s="19" t="s">
        <v>14</v>
      </c>
      <c r="J203" s="20" t="str">
        <f t="shared" si="171"/>
        <v>Cat D</v>
      </c>
      <c r="K203" s="20">
        <v>3.5</v>
      </c>
      <c r="L203" s="20" t="s">
        <v>13</v>
      </c>
      <c r="M203">
        <v>99.5</v>
      </c>
      <c r="N203">
        <v>8.5</v>
      </c>
    </row>
    <row r="204" spans="1:14" x14ac:dyDescent="0.25">
      <c r="A204" s="17"/>
      <c r="G204" s="19" t="str">
        <f t="shared" si="170"/>
        <v>Cat C</v>
      </c>
      <c r="H204" s="19">
        <v>4</v>
      </c>
      <c r="I204" s="19" t="s">
        <v>14</v>
      </c>
      <c r="J204" s="20" t="str">
        <f t="shared" si="171"/>
        <v>Cat D</v>
      </c>
      <c r="K204" s="20">
        <v>4</v>
      </c>
      <c r="L204" s="20" t="s">
        <v>13</v>
      </c>
      <c r="M204">
        <v>100</v>
      </c>
      <c r="N204">
        <v>8</v>
      </c>
    </row>
    <row r="205" spans="1:14" x14ac:dyDescent="0.25">
      <c r="A205" s="17"/>
      <c r="G205" s="19" t="str">
        <f t="shared" si="170"/>
        <v>Cat C</v>
      </c>
      <c r="H205" s="19">
        <v>4.5</v>
      </c>
      <c r="I205" s="19" t="s">
        <v>14</v>
      </c>
      <c r="J205" s="20" t="str">
        <f t="shared" si="171"/>
        <v>Cat D</v>
      </c>
      <c r="K205" s="20">
        <v>4.5</v>
      </c>
      <c r="L205" s="20" t="s">
        <v>13</v>
      </c>
      <c r="M205">
        <v>100.5</v>
      </c>
      <c r="N205">
        <v>7.5</v>
      </c>
    </row>
    <row r="206" spans="1:14" x14ac:dyDescent="0.25">
      <c r="A206" s="17"/>
      <c r="G206" s="19" t="str">
        <f t="shared" si="170"/>
        <v>Cat C</v>
      </c>
      <c r="H206" s="19">
        <v>5</v>
      </c>
      <c r="I206" s="19" t="s">
        <v>14</v>
      </c>
      <c r="J206" s="20" t="str">
        <f t="shared" si="171"/>
        <v>Cat D</v>
      </c>
      <c r="K206" s="20">
        <v>5</v>
      </c>
      <c r="L206" s="20" t="s">
        <v>13</v>
      </c>
      <c r="M206">
        <v>101</v>
      </c>
      <c r="N206">
        <v>7</v>
      </c>
    </row>
    <row r="207" spans="1:14" x14ac:dyDescent="0.25">
      <c r="A207" s="17"/>
      <c r="G207" s="19" t="str">
        <f t="shared" si="170"/>
        <v>Cat C</v>
      </c>
      <c r="H207" s="19">
        <v>5.5</v>
      </c>
      <c r="I207" s="19" t="s">
        <v>14</v>
      </c>
      <c r="J207" s="20" t="str">
        <f t="shared" si="171"/>
        <v>Cat D</v>
      </c>
      <c r="K207" s="20">
        <v>5.5</v>
      </c>
      <c r="L207" s="20" t="s">
        <v>13</v>
      </c>
      <c r="M207">
        <v>101.5</v>
      </c>
      <c r="N207">
        <v>6.5</v>
      </c>
    </row>
    <row r="208" spans="1:14" x14ac:dyDescent="0.25">
      <c r="A208" s="17"/>
      <c r="G208" s="19" t="str">
        <f t="shared" si="170"/>
        <v>Cat C</v>
      </c>
      <c r="H208" s="19">
        <v>6</v>
      </c>
      <c r="I208" s="19" t="s">
        <v>14</v>
      </c>
      <c r="J208" s="20" t="str">
        <f t="shared" si="171"/>
        <v>Cat D</v>
      </c>
      <c r="K208" s="20">
        <v>6</v>
      </c>
      <c r="L208" s="20" t="s">
        <v>13</v>
      </c>
      <c r="M208">
        <v>102</v>
      </c>
      <c r="N208">
        <v>6</v>
      </c>
    </row>
    <row r="209" spans="1:14" outlineLevel="1" x14ac:dyDescent="0.25">
      <c r="A209" s="17"/>
      <c r="G209" s="19"/>
      <c r="H209" s="19"/>
      <c r="I209" s="19"/>
      <c r="J209" s="20" t="str">
        <f t="shared" si="171"/>
        <v>Cat D</v>
      </c>
      <c r="K209" s="20">
        <v>0.5</v>
      </c>
      <c r="L209" s="20" t="s">
        <v>14</v>
      </c>
      <c r="M209">
        <v>102.5</v>
      </c>
      <c r="N209">
        <v>5.5</v>
      </c>
    </row>
    <row r="210" spans="1:14" outlineLevel="1" x14ac:dyDescent="0.25">
      <c r="A210" s="17"/>
      <c r="G210" s="19"/>
      <c r="J210" s="20" t="str">
        <f t="shared" si="171"/>
        <v>Cat D</v>
      </c>
      <c r="K210" s="20">
        <v>1</v>
      </c>
      <c r="L210" s="20" t="s">
        <v>14</v>
      </c>
      <c r="M210">
        <v>103</v>
      </c>
      <c r="N210">
        <v>5</v>
      </c>
    </row>
    <row r="211" spans="1:14" outlineLevel="1" x14ac:dyDescent="0.25">
      <c r="A211" s="17"/>
      <c r="G211" s="19"/>
      <c r="J211" s="20" t="str">
        <f t="shared" si="171"/>
        <v>Cat D</v>
      </c>
      <c r="K211" s="20">
        <v>1.5</v>
      </c>
      <c r="L211" s="20" t="s">
        <v>14</v>
      </c>
      <c r="M211">
        <v>103.5</v>
      </c>
      <c r="N211">
        <v>4.5</v>
      </c>
    </row>
    <row r="212" spans="1:14" outlineLevel="1" x14ac:dyDescent="0.25">
      <c r="A212" s="17"/>
      <c r="G212" s="19"/>
      <c r="J212" s="20" t="str">
        <f t="shared" si="171"/>
        <v>Cat D</v>
      </c>
      <c r="K212" s="20">
        <v>2</v>
      </c>
      <c r="L212" s="20" t="s">
        <v>14</v>
      </c>
      <c r="M212">
        <v>104</v>
      </c>
      <c r="N212">
        <v>4</v>
      </c>
    </row>
    <row r="213" spans="1:14" outlineLevel="1" x14ac:dyDescent="0.25">
      <c r="A213" s="17"/>
      <c r="G213" s="19"/>
      <c r="J213" s="20" t="str">
        <f t="shared" si="171"/>
        <v>Cat D</v>
      </c>
      <c r="K213" s="20">
        <v>2.5</v>
      </c>
      <c r="L213" s="20" t="s">
        <v>14</v>
      </c>
      <c r="M213">
        <v>104.5</v>
      </c>
      <c r="N213">
        <v>3.5</v>
      </c>
    </row>
    <row r="214" spans="1:14" outlineLevel="1" x14ac:dyDescent="0.25">
      <c r="A214" s="17"/>
      <c r="G214" s="19"/>
      <c r="J214" s="20" t="str">
        <f t="shared" si="171"/>
        <v>Cat D</v>
      </c>
      <c r="K214" s="20">
        <v>3</v>
      </c>
      <c r="L214" s="20" t="s">
        <v>14</v>
      </c>
      <c r="M214">
        <v>105</v>
      </c>
      <c r="N214">
        <v>3</v>
      </c>
    </row>
    <row r="215" spans="1:14" outlineLevel="1" x14ac:dyDescent="0.25">
      <c r="A215" s="17"/>
      <c r="G215" s="19"/>
      <c r="J215" s="20" t="str">
        <f t="shared" si="171"/>
        <v>Cat D</v>
      </c>
      <c r="K215" s="20">
        <v>3.5</v>
      </c>
      <c r="L215" s="20" t="s">
        <v>14</v>
      </c>
      <c r="M215">
        <v>105.5</v>
      </c>
      <c r="N215">
        <v>2.5</v>
      </c>
    </row>
    <row r="216" spans="1:14" outlineLevel="1" x14ac:dyDescent="0.25">
      <c r="A216" s="17"/>
      <c r="G216" s="19"/>
      <c r="J216" s="20" t="str">
        <f t="shared" si="171"/>
        <v>Cat D</v>
      </c>
      <c r="K216" s="20">
        <v>4</v>
      </c>
      <c r="L216" s="20" t="s">
        <v>14</v>
      </c>
      <c r="M216">
        <v>106</v>
      </c>
      <c r="N216">
        <v>2</v>
      </c>
    </row>
    <row r="217" spans="1:14" outlineLevel="1" x14ac:dyDescent="0.25">
      <c r="A217" s="17"/>
      <c r="G217" s="19"/>
      <c r="J217" s="20" t="str">
        <f t="shared" si="171"/>
        <v>Cat D</v>
      </c>
      <c r="K217" s="20">
        <v>4.5</v>
      </c>
      <c r="L217" s="20" t="s">
        <v>14</v>
      </c>
      <c r="M217">
        <v>106.5</v>
      </c>
      <c r="N217">
        <v>1.5</v>
      </c>
    </row>
    <row r="218" spans="1:14" outlineLevel="1" x14ac:dyDescent="0.25">
      <c r="A218" s="17"/>
      <c r="G218" s="19"/>
      <c r="J218" s="20" t="str">
        <f t="shared" si="171"/>
        <v>Cat D</v>
      </c>
      <c r="K218" s="20">
        <v>5</v>
      </c>
      <c r="L218" s="20" t="s">
        <v>14</v>
      </c>
      <c r="M218">
        <v>107</v>
      </c>
      <c r="N218">
        <v>1</v>
      </c>
    </row>
    <row r="219" spans="1:14" outlineLevel="1" x14ac:dyDescent="0.25">
      <c r="A219" s="17"/>
      <c r="G219" s="19"/>
      <c r="J219" s="20" t="str">
        <f t="shared" si="171"/>
        <v>Cat D</v>
      </c>
      <c r="K219" s="20">
        <v>5.5</v>
      </c>
      <c r="L219" s="20" t="s">
        <v>14</v>
      </c>
      <c r="M219">
        <v>107.5</v>
      </c>
      <c r="N219">
        <v>0.5</v>
      </c>
    </row>
    <row r="220" spans="1:14" outlineLevel="1" x14ac:dyDescent="0.25">
      <c r="A220" s="17"/>
      <c r="G220" s="19"/>
      <c r="J220" s="20" t="str">
        <f t="shared" si="171"/>
        <v>Cat D</v>
      </c>
      <c r="K220" s="20">
        <v>6</v>
      </c>
      <c r="L220" s="20" t="s">
        <v>14</v>
      </c>
      <c r="M220">
        <v>108</v>
      </c>
      <c r="N220">
        <v>0</v>
      </c>
    </row>
    <row r="222" spans="1:14" x14ac:dyDescent="0.25">
      <c r="A222" s="21" t="s">
        <v>25</v>
      </c>
      <c r="B222" s="21" t="s">
        <v>15</v>
      </c>
      <c r="C222" s="21">
        <v>0.5</v>
      </c>
      <c r="D222" s="21" t="s">
        <v>76</v>
      </c>
      <c r="E222" s="21" t="s">
        <v>121</v>
      </c>
      <c r="F222" s="21">
        <v>28</v>
      </c>
      <c r="G222" s="21">
        <f t="shared" ref="G222:G230" si="172">F222/8*5</f>
        <v>17.5</v>
      </c>
      <c r="H222" s="21">
        <v>18</v>
      </c>
      <c r="I222" s="21" t="s">
        <v>121</v>
      </c>
    </row>
    <row r="223" spans="1:14" x14ac:dyDescent="0.25">
      <c r="A223" s="21" t="s">
        <v>21</v>
      </c>
      <c r="B223" s="21" t="s">
        <v>16</v>
      </c>
      <c r="C223" s="21">
        <v>1</v>
      </c>
      <c r="D223" s="21" t="s">
        <v>77</v>
      </c>
      <c r="E223" s="21" t="s">
        <v>8</v>
      </c>
      <c r="F223" s="21">
        <v>31</v>
      </c>
      <c r="G223" s="21">
        <f t="shared" si="172"/>
        <v>19.375</v>
      </c>
      <c r="H223" s="21">
        <v>16</v>
      </c>
      <c r="I223" s="21" t="s">
        <v>8</v>
      </c>
    </row>
    <row r="224" spans="1:14" x14ac:dyDescent="0.25">
      <c r="A224" s="21" t="s">
        <v>22</v>
      </c>
      <c r="B224" s="21" t="s">
        <v>17</v>
      </c>
      <c r="C224" s="21">
        <v>1.5</v>
      </c>
      <c r="E224" s="21" t="s">
        <v>9</v>
      </c>
      <c r="F224" s="21">
        <v>34</v>
      </c>
      <c r="G224" s="21">
        <f t="shared" si="172"/>
        <v>21.25</v>
      </c>
      <c r="H224" s="21">
        <v>14</v>
      </c>
      <c r="I224" s="21" t="s">
        <v>9</v>
      </c>
    </row>
    <row r="225" spans="1:9" x14ac:dyDescent="0.25">
      <c r="A225" s="21" t="s">
        <v>23</v>
      </c>
      <c r="B225" s="21" t="s">
        <v>18</v>
      </c>
      <c r="C225" s="21">
        <v>2</v>
      </c>
      <c r="E225" s="21" t="s">
        <v>10</v>
      </c>
      <c r="F225" s="21">
        <v>37</v>
      </c>
      <c r="G225" s="21">
        <f t="shared" si="172"/>
        <v>23.125</v>
      </c>
      <c r="H225" s="21">
        <v>13</v>
      </c>
      <c r="I225" s="21" t="s">
        <v>10</v>
      </c>
    </row>
    <row r="226" spans="1:9" x14ac:dyDescent="0.25">
      <c r="A226" s="21" t="s">
        <v>24</v>
      </c>
      <c r="C226" s="21">
        <v>2.5</v>
      </c>
      <c r="E226" s="21" t="s">
        <v>11</v>
      </c>
      <c r="F226" s="21">
        <v>40</v>
      </c>
      <c r="G226" s="21">
        <f t="shared" si="172"/>
        <v>25</v>
      </c>
      <c r="H226" s="21">
        <v>12</v>
      </c>
      <c r="I226" s="21" t="s">
        <v>11</v>
      </c>
    </row>
    <row r="227" spans="1:9" x14ac:dyDescent="0.25">
      <c r="A227" s="21" t="s">
        <v>132</v>
      </c>
      <c r="C227" s="21">
        <v>3</v>
      </c>
      <c r="E227" s="21" t="s">
        <v>12</v>
      </c>
      <c r="F227" s="21">
        <v>43</v>
      </c>
      <c r="G227" s="21">
        <f t="shared" si="172"/>
        <v>26.875</v>
      </c>
      <c r="H227" s="21">
        <v>11.25</v>
      </c>
      <c r="I227" s="21" t="s">
        <v>12</v>
      </c>
    </row>
    <row r="228" spans="1:9" x14ac:dyDescent="0.25">
      <c r="C228" s="21">
        <v>3.5</v>
      </c>
      <c r="E228" s="21" t="s">
        <v>26</v>
      </c>
      <c r="F228" s="21">
        <v>46</v>
      </c>
      <c r="G228" s="21">
        <f t="shared" si="172"/>
        <v>28.75</v>
      </c>
      <c r="H228" s="21">
        <v>10.75</v>
      </c>
      <c r="I228" s="21" t="s">
        <v>26</v>
      </c>
    </row>
    <row r="229" spans="1:9" x14ac:dyDescent="0.25">
      <c r="C229" s="21">
        <v>4</v>
      </c>
      <c r="E229" s="21" t="s">
        <v>14</v>
      </c>
      <c r="F229" s="21">
        <v>49</v>
      </c>
      <c r="G229" s="21">
        <f t="shared" si="172"/>
        <v>30.625</v>
      </c>
      <c r="H229" s="21">
        <v>10.25</v>
      </c>
      <c r="I229" s="21" t="s">
        <v>14</v>
      </c>
    </row>
    <row r="230" spans="1:9" x14ac:dyDescent="0.25">
      <c r="C230" s="21">
        <v>4.5</v>
      </c>
      <c r="F230" s="21">
        <v>52</v>
      </c>
      <c r="G230" s="21">
        <f t="shared" si="172"/>
        <v>32.5</v>
      </c>
    </row>
    <row r="231" spans="1:9" x14ac:dyDescent="0.25">
      <c r="C231" s="21">
        <v>5</v>
      </c>
      <c r="F231" s="21">
        <v>55</v>
      </c>
      <c r="G231" s="21">
        <f>F231/8*5</f>
        <v>34.375</v>
      </c>
    </row>
    <row r="232" spans="1:9" x14ac:dyDescent="0.25">
      <c r="C232" s="21">
        <v>5.5</v>
      </c>
      <c r="F232" s="21">
        <v>58</v>
      </c>
      <c r="G232" s="21">
        <f>F232/8*5</f>
        <v>36.25</v>
      </c>
    </row>
    <row r="233" spans="1:9" x14ac:dyDescent="0.25">
      <c r="C233" s="21">
        <v>6</v>
      </c>
    </row>
  </sheetData>
  <mergeCells count="8">
    <mergeCell ref="B1:C1"/>
    <mergeCell ref="E1:F1"/>
    <mergeCell ref="H1:I1"/>
    <mergeCell ref="K1:L1"/>
    <mergeCell ref="K2:L2"/>
    <mergeCell ref="H2:I2"/>
    <mergeCell ref="E2:F2"/>
    <mergeCell ref="B2:C2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3AC22-A613-46EE-8B3E-3A45E618874B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Summary</vt:lpstr>
      <vt:lpstr>Scoring sheet</vt:lpstr>
      <vt:lpstr>Ladder Score</vt:lpstr>
      <vt:lpstr>Ladder Score (Handicap)</vt:lpstr>
      <vt:lpstr>LOOKUP</vt:lpstr>
      <vt:lpstr>Scoring points detail</vt:lpstr>
      <vt:lpstr>x</vt:lpstr>
      <vt:lpstr>LOOKUP!Print_Area</vt:lpstr>
      <vt:lpstr>'Scoring points detail'!Print_Area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James</dc:creator>
  <cp:lastModifiedBy>Gavin Kelly</cp:lastModifiedBy>
  <cp:lastPrinted>2018-07-06T07:59:06Z</cp:lastPrinted>
  <dcterms:created xsi:type="dcterms:W3CDTF">2018-01-24T13:35:17Z</dcterms:created>
  <dcterms:modified xsi:type="dcterms:W3CDTF">2018-12-14T11:25:01Z</dcterms:modified>
</cp:coreProperties>
</file>