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FoT\"/>
    </mc:Choice>
  </mc:AlternateContent>
  <xr:revisionPtr revIDLastSave="0" documentId="8_{A671081D-8009-4F5B-BF85-9274EB3D230A}" xr6:coauthVersionLast="47" xr6:coauthVersionMax="47" xr10:uidLastSave="{00000000-0000-0000-0000-000000000000}"/>
  <bookViews>
    <workbookView xWindow="-120" yWindow="-120" windowWidth="29040" windowHeight="16440" xr2:uid="{6D1280DA-F840-4466-8229-470F783263C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4" i="1" l="1"/>
  <c r="M32" i="1"/>
  <c r="K32" i="1"/>
  <c r="H32" i="1"/>
  <c r="G32" i="1"/>
  <c r="F32" i="1"/>
  <c r="E32" i="1"/>
  <c r="D32" i="1"/>
  <c r="C32" i="1"/>
  <c r="C34" i="1" s="1"/>
  <c r="D7" i="1" s="1"/>
  <c r="D17" i="1" s="1"/>
  <c r="D34" i="1" s="1"/>
  <c r="B32" i="1"/>
  <c r="L31" i="1"/>
  <c r="L30" i="1"/>
  <c r="L29" i="1"/>
  <c r="L28" i="1"/>
  <c r="L27" i="1"/>
  <c r="L26" i="1"/>
  <c r="L25" i="1"/>
  <c r="L24" i="1"/>
  <c r="L23" i="1"/>
  <c r="L22" i="1"/>
  <c r="L21" i="1"/>
  <c r="K20" i="1"/>
  <c r="J20" i="1"/>
  <c r="J32" i="1" s="1"/>
  <c r="J34" i="1" s="1"/>
  <c r="I20" i="1"/>
  <c r="I32" i="1" s="1"/>
  <c r="H20" i="1"/>
  <c r="G20" i="1"/>
  <c r="L20" i="1" s="1"/>
  <c r="L32" i="1" s="1"/>
  <c r="L37" i="1" s="1"/>
  <c r="M17" i="1"/>
  <c r="M35" i="1" s="1"/>
  <c r="J17" i="1"/>
  <c r="E17" i="1"/>
  <c r="E34" i="1" s="1"/>
  <c r="C17" i="1"/>
  <c r="B17" i="1"/>
  <c r="L16" i="1"/>
  <c r="L15" i="1"/>
  <c r="L14" i="1"/>
  <c r="L13" i="1"/>
  <c r="L12" i="1"/>
  <c r="L11" i="1"/>
  <c r="L10" i="1"/>
  <c r="L9" i="1"/>
  <c r="L8" i="1"/>
  <c r="F7" i="1"/>
  <c r="F17" i="1" s="1"/>
  <c r="F34" i="1" s="1"/>
  <c r="G7" i="1" s="1"/>
  <c r="L6" i="1"/>
  <c r="K5" i="1"/>
  <c r="K17" i="1" s="1"/>
  <c r="K34" i="1" s="1"/>
  <c r="J5" i="1"/>
  <c r="I5" i="1"/>
  <c r="H5" i="1"/>
  <c r="G5" i="1"/>
  <c r="G17" i="1" s="1"/>
  <c r="G34" i="1" s="1"/>
  <c r="H7" i="1" s="1"/>
  <c r="N32" i="1" l="1"/>
  <c r="H17" i="1"/>
  <c r="H34" i="1" s="1"/>
  <c r="I7" i="1" s="1"/>
  <c r="I17" i="1" s="1"/>
  <c r="I34" i="1" s="1"/>
  <c r="L5" i="1"/>
  <c r="L17" i="1" s="1"/>
  <c r="L35" i="1" l="1"/>
  <c r="L36" i="1"/>
  <c r="N17" i="1"/>
  <c r="N35" i="1" s="1"/>
</calcChain>
</file>

<file path=xl/sharedStrings.xml><?xml version="1.0" encoding="utf-8"?>
<sst xmlns="http://schemas.openxmlformats.org/spreadsheetml/2006/main" count="42" uniqueCount="41">
  <si>
    <t>Friends of Tournament</t>
  </si>
  <si>
    <t>Income &amp; Expenditure</t>
  </si>
  <si>
    <t>Income</t>
  </si>
  <si>
    <t>2025</t>
  </si>
  <si>
    <t>2026</t>
  </si>
  <si>
    <t>Total to Date</t>
  </si>
  <si>
    <t>JHLF</t>
  </si>
  <si>
    <t>Grand Total Income</t>
  </si>
  <si>
    <t>200 Club Lottery</t>
  </si>
  <si>
    <t>Income adjustment (Annual DD's)</t>
  </si>
  <si>
    <t>Funds Brought Forward</t>
  </si>
  <si>
    <t>Sale of Badges</t>
  </si>
  <si>
    <t>FoT Ball</t>
  </si>
  <si>
    <t>Sponsorship</t>
  </si>
  <si>
    <t>Donations/Vouchers</t>
  </si>
  <si>
    <t>Merch - Donations/Sales</t>
  </si>
  <si>
    <t>Equipment - Donations</t>
  </si>
  <si>
    <t>Development Days</t>
  </si>
  <si>
    <t>Bank Interest - General Fund</t>
  </si>
  <si>
    <t>Insignis Interest</t>
  </si>
  <si>
    <t>Total Income</t>
  </si>
  <si>
    <t>Expenditure</t>
  </si>
  <si>
    <t>Grand Total Expenditure</t>
  </si>
  <si>
    <t>200 Club Lottery Prizes</t>
  </si>
  <si>
    <t>Skier &amp; Team Grants</t>
  </si>
  <si>
    <t>Development Days/Youth Festival</t>
  </si>
  <si>
    <t>Backyard Events/WWS Little Ripples Grant</t>
  </si>
  <si>
    <t>Training Camps</t>
  </si>
  <si>
    <t>Squad Training</t>
  </si>
  <si>
    <t>Trick Skis/Equipment/Medals/Tech Grants</t>
  </si>
  <si>
    <t>Promotional Merchandise</t>
  </si>
  <si>
    <t>JC Award Grant/Jill H Trophy/Aquapark</t>
  </si>
  <si>
    <t>Handicap Prizes/Coaching Vouchers</t>
  </si>
  <si>
    <t>Bank Charges/Insignis Fees</t>
  </si>
  <si>
    <t>Painting Commission</t>
  </si>
  <si>
    <t>Total expenditure</t>
  </si>
  <si>
    <t>Funds Carried Forward</t>
  </si>
  <si>
    <t>Current Year Available Funds</t>
  </si>
  <si>
    <t xml:space="preserve"> </t>
  </si>
  <si>
    <t>FoT Total Net Income</t>
  </si>
  <si>
    <t>Total Spend Excluding Prizes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</si>
</sst>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FoT\200%20Club%20List%202%20August%202026.xlsx" TargetMode="External"/><Relationship Id="rId1" Type="http://schemas.openxmlformats.org/officeDocument/2006/relationships/externalLinkPath" Target="200%20Club%20List%202%20Augus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 Club 2020"/>
      <sheetName val="200 Club 2017"/>
      <sheetName val="200 Club 2021"/>
      <sheetName val="200 Club 2022"/>
      <sheetName val="200 Club 2023"/>
      <sheetName val="200 Club Summary"/>
      <sheetName val="200 Club 2024"/>
      <sheetName val="200 Club 2025"/>
      <sheetName val="Winners List Update"/>
      <sheetName val="200 Club 2026"/>
      <sheetName val="The 200"/>
      <sheetName val="D Day Income 2026"/>
      <sheetName val="Skier Grants to Date"/>
      <sheetName val="Payouts"/>
      <sheetName val="Income &amp; Expenditure"/>
      <sheetName val="JHLF Income and Expenditure"/>
      <sheetName val="Budget 2020"/>
      <sheetName val="Budget 2021"/>
      <sheetName val="Final Spend 2022"/>
      <sheetName val="Insignis (4)"/>
      <sheetName val="Insignis (3)"/>
      <sheetName val="Insignis"/>
      <sheetName val="Projected Spend 2023"/>
      <sheetName val="Projected Spend 2024"/>
      <sheetName val="Projected Spend 2025"/>
      <sheetName val="Insignis (2)"/>
      <sheetName val="Insignis Investments"/>
      <sheetName val="Projected Spend 2026"/>
      <sheetName val="Projected Spend 2027"/>
      <sheetName val="200 Club Emails (2)"/>
      <sheetName val="200 Club 2018"/>
      <sheetName val="200 Club 2019"/>
      <sheetName val="Budget 2019"/>
      <sheetName val="Budget 2020 2"/>
    </sheetNames>
    <sheetDataSet>
      <sheetData sheetId="0">
        <row r="182">
          <cell r="O182">
            <v>48679.074999999997</v>
          </cell>
        </row>
      </sheetData>
      <sheetData sheetId="1"/>
      <sheetData sheetId="2"/>
      <sheetData sheetId="3">
        <row r="220">
          <cell r="C220">
            <v>54000</v>
          </cell>
        </row>
        <row r="221">
          <cell r="C221">
            <v>17550</v>
          </cell>
        </row>
      </sheetData>
      <sheetData sheetId="4">
        <row r="294">
          <cell r="C294">
            <v>59500</v>
          </cell>
        </row>
        <row r="295">
          <cell r="C295">
            <v>19337.5</v>
          </cell>
        </row>
      </sheetData>
      <sheetData sheetId="5"/>
      <sheetData sheetId="6">
        <row r="231">
          <cell r="C231">
            <v>55000</v>
          </cell>
        </row>
        <row r="232">
          <cell r="C232">
            <v>17875</v>
          </cell>
        </row>
      </sheetData>
      <sheetData sheetId="7">
        <row r="213">
          <cell r="C213">
            <v>51150</v>
          </cell>
        </row>
        <row r="214">
          <cell r="C214">
            <v>16623.75</v>
          </cell>
        </row>
      </sheetData>
      <sheetData sheetId="8"/>
      <sheetData sheetId="9">
        <row r="217">
          <cell r="C217">
            <v>33300</v>
          </cell>
        </row>
        <row r="218">
          <cell r="C218">
            <v>10822.5</v>
          </cell>
        </row>
      </sheetData>
      <sheetData sheetId="10"/>
      <sheetData sheetId="11"/>
      <sheetData sheetId="12"/>
      <sheetData sheetId="13"/>
      <sheetData sheetId="14"/>
      <sheetData sheetId="15">
        <row r="8">
          <cell r="F8">
            <v>246994.49000000002</v>
          </cell>
        </row>
        <row r="18">
          <cell r="F18">
            <v>50689.9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47D86-01F7-47B1-AF4F-1B88BDE03F74}">
  <dimension ref="A1:N37"/>
  <sheetViews>
    <sheetView tabSelected="1" workbookViewId="0">
      <selection sqref="A1:XFD1048576"/>
    </sheetView>
  </sheetViews>
  <sheetFormatPr defaultRowHeight="15" x14ac:dyDescent="0.25"/>
  <cols>
    <col min="1" max="1" width="48.7109375" bestFit="1" customWidth="1"/>
    <col min="2" max="5" width="14.28515625" bestFit="1" customWidth="1"/>
    <col min="6" max="9" width="15.7109375" bestFit="1" customWidth="1"/>
    <col min="10" max="11" width="14.28515625" bestFit="1" customWidth="1"/>
    <col min="12" max="13" width="15.7109375" bestFit="1" customWidth="1"/>
    <col min="14" max="14" width="28.5703125" bestFit="1" customWidth="1"/>
  </cols>
  <sheetData>
    <row r="1" spans="1:14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 x14ac:dyDescent="0.3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5"/>
      <c r="M3" s="2"/>
      <c r="N3" s="2"/>
    </row>
    <row r="4" spans="1:14" ht="18.75" x14ac:dyDescent="0.3">
      <c r="A4" s="6" t="s">
        <v>2</v>
      </c>
      <c r="B4" s="7">
        <v>2017</v>
      </c>
      <c r="C4" s="4">
        <v>2018</v>
      </c>
      <c r="D4" s="4">
        <v>2019</v>
      </c>
      <c r="E4" s="4">
        <v>2020</v>
      </c>
      <c r="F4" s="8">
        <v>2021</v>
      </c>
      <c r="G4" s="8">
        <v>2022</v>
      </c>
      <c r="H4" s="8">
        <v>2023</v>
      </c>
      <c r="I4" s="7">
        <v>2024</v>
      </c>
      <c r="J4" s="7" t="s">
        <v>3</v>
      </c>
      <c r="K4" s="7" t="s">
        <v>4</v>
      </c>
      <c r="L4" s="4" t="s">
        <v>5</v>
      </c>
      <c r="M4" s="4" t="s">
        <v>6</v>
      </c>
      <c r="N4" s="4" t="s">
        <v>7</v>
      </c>
    </row>
    <row r="5" spans="1:14" ht="18.75" x14ac:dyDescent="0.3">
      <c r="A5" s="2" t="s">
        <v>8</v>
      </c>
      <c r="B5" s="3">
        <v>16575</v>
      </c>
      <c r="C5" s="3">
        <v>27975</v>
      </c>
      <c r="D5" s="3">
        <v>37400</v>
      </c>
      <c r="E5" s="3">
        <v>42500</v>
      </c>
      <c r="F5" s="3">
        <v>43125</v>
      </c>
      <c r="G5" s="3">
        <f>+'[1]200 Club 2022'!C220</f>
        <v>54000</v>
      </c>
      <c r="H5" s="3">
        <f>+'[1]200 Club 2023'!C294</f>
        <v>59500</v>
      </c>
      <c r="I5" s="3">
        <f>+'[1]200 Club 2024'!C231</f>
        <v>55000</v>
      </c>
      <c r="J5" s="3">
        <f>+'[1]200 Club 2025'!C213</f>
        <v>51150</v>
      </c>
      <c r="K5" s="3">
        <f>+'[1]200 Club 2026'!C217</f>
        <v>33300</v>
      </c>
      <c r="L5" s="3">
        <f>SUM(B5:K5)</f>
        <v>420525</v>
      </c>
      <c r="M5" s="2"/>
      <c r="N5" s="2"/>
    </row>
    <row r="6" spans="1:14" ht="18.75" x14ac:dyDescent="0.3">
      <c r="A6" s="2" t="s">
        <v>9</v>
      </c>
      <c r="B6" s="3"/>
      <c r="C6" s="3"/>
      <c r="D6" s="3"/>
      <c r="E6" s="3"/>
      <c r="F6" s="3"/>
      <c r="G6" s="3"/>
      <c r="H6" s="3">
        <v>0</v>
      </c>
      <c r="I6" s="9">
        <v>-2000</v>
      </c>
      <c r="J6" s="9">
        <v>0</v>
      </c>
      <c r="K6" s="9"/>
      <c r="L6" s="3">
        <f>SUM(B6:J6)</f>
        <v>-2000</v>
      </c>
      <c r="M6" s="2"/>
      <c r="N6" s="2"/>
    </row>
    <row r="7" spans="1:14" ht="18.75" x14ac:dyDescent="0.3">
      <c r="A7" s="2" t="s">
        <v>10</v>
      </c>
      <c r="B7" s="3">
        <v>0</v>
      </c>
      <c r="C7" s="3">
        <v>8179.27</v>
      </c>
      <c r="D7" s="3">
        <f>+C34</f>
        <v>18771.770000000004</v>
      </c>
      <c r="E7" s="3">
        <v>30808.82</v>
      </c>
      <c r="F7" s="3">
        <f>+'[1]200 Club 2020'!O182</f>
        <v>48679.074999999997</v>
      </c>
      <c r="G7" s="3">
        <f>+F34</f>
        <v>57099.935000000012</v>
      </c>
      <c r="H7" s="3">
        <f>+G34</f>
        <v>60423.835000000021</v>
      </c>
      <c r="I7" s="3">
        <f>+H34</f>
        <v>40146.825000000026</v>
      </c>
      <c r="J7" s="3">
        <v>35522.22</v>
      </c>
      <c r="K7" s="3">
        <v>24268.119999999995</v>
      </c>
      <c r="L7" s="3">
        <v>0</v>
      </c>
      <c r="M7" s="2"/>
      <c r="N7" s="2"/>
    </row>
    <row r="8" spans="1:14" ht="18.75" x14ac:dyDescent="0.3">
      <c r="A8" s="2" t="s">
        <v>11</v>
      </c>
      <c r="B8" s="3">
        <v>520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f t="shared" ref="L8:L16" si="0">SUM(B8:K8)</f>
        <v>520</v>
      </c>
      <c r="M8" s="2"/>
      <c r="N8" s="2"/>
    </row>
    <row r="9" spans="1:14" ht="18.75" x14ac:dyDescent="0.3">
      <c r="A9" s="2" t="s">
        <v>12</v>
      </c>
      <c r="B9" s="3">
        <v>985</v>
      </c>
      <c r="C9" s="3">
        <v>1255</v>
      </c>
      <c r="D9" s="3">
        <v>10290</v>
      </c>
      <c r="E9" s="3">
        <v>0</v>
      </c>
      <c r="F9" s="3">
        <v>11252</v>
      </c>
      <c r="G9" s="3">
        <v>7937.79</v>
      </c>
      <c r="H9" s="3">
        <v>675</v>
      </c>
      <c r="I9" s="3">
        <v>690</v>
      </c>
      <c r="J9" s="3">
        <v>1570</v>
      </c>
      <c r="K9" s="3"/>
      <c r="L9" s="3">
        <f t="shared" si="0"/>
        <v>34654.79</v>
      </c>
      <c r="M9" s="2"/>
      <c r="N9" s="2"/>
    </row>
    <row r="10" spans="1:14" ht="18.75" x14ac:dyDescent="0.3">
      <c r="A10" s="2" t="s">
        <v>13</v>
      </c>
      <c r="B10" s="3"/>
      <c r="C10" s="3"/>
      <c r="D10" s="3"/>
      <c r="E10" s="3"/>
      <c r="F10" s="3"/>
      <c r="G10" s="3">
        <v>0</v>
      </c>
      <c r="H10" s="3">
        <v>0</v>
      </c>
      <c r="I10" s="3">
        <v>5000</v>
      </c>
      <c r="J10" s="3"/>
      <c r="K10" s="3"/>
      <c r="L10" s="3">
        <f t="shared" si="0"/>
        <v>5000</v>
      </c>
      <c r="M10" s="2"/>
      <c r="N10" s="2"/>
    </row>
    <row r="11" spans="1:14" ht="18.75" x14ac:dyDescent="0.3">
      <c r="A11" s="2" t="s">
        <v>14</v>
      </c>
      <c r="B11" s="3">
        <v>891.77</v>
      </c>
      <c r="C11" s="3">
        <v>402.5</v>
      </c>
      <c r="D11" s="3">
        <v>1473.64</v>
      </c>
      <c r="E11" s="3">
        <v>685</v>
      </c>
      <c r="F11" s="3">
        <v>843.69</v>
      </c>
      <c r="G11" s="3">
        <v>2925.57</v>
      </c>
      <c r="H11" s="3">
        <v>57.76</v>
      </c>
      <c r="I11" s="3">
        <v>272</v>
      </c>
      <c r="J11" s="3"/>
      <c r="K11" s="3">
        <v>10</v>
      </c>
      <c r="L11" s="3">
        <f t="shared" si="0"/>
        <v>7561.93</v>
      </c>
      <c r="M11" s="2"/>
      <c r="N11" s="2"/>
    </row>
    <row r="12" spans="1:14" ht="18.75" x14ac:dyDescent="0.3">
      <c r="A12" s="2" t="s">
        <v>15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1154</v>
      </c>
      <c r="H12" s="3">
        <v>102</v>
      </c>
      <c r="I12" s="3">
        <v>986</v>
      </c>
      <c r="J12" s="3">
        <v>1200</v>
      </c>
      <c r="K12" s="3">
        <v>1752</v>
      </c>
      <c r="L12" s="3">
        <f t="shared" si="0"/>
        <v>5194</v>
      </c>
      <c r="M12" s="2"/>
      <c r="N12" s="2"/>
    </row>
    <row r="13" spans="1:14" ht="18.75" x14ac:dyDescent="0.3">
      <c r="A13" s="2" t="s">
        <v>16</v>
      </c>
      <c r="B13" s="3">
        <v>0</v>
      </c>
      <c r="C13" s="3">
        <v>0</v>
      </c>
      <c r="D13" s="3">
        <v>0</v>
      </c>
      <c r="E13" s="3">
        <v>0</v>
      </c>
      <c r="F13" s="3">
        <v>1400</v>
      </c>
      <c r="G13" s="3">
        <v>4382.5200000000004</v>
      </c>
      <c r="H13" s="3">
        <v>510</v>
      </c>
      <c r="I13" s="3">
        <v>0</v>
      </c>
      <c r="J13" s="3"/>
      <c r="K13" s="3"/>
      <c r="L13" s="3">
        <f t="shared" si="0"/>
        <v>6292.52</v>
      </c>
      <c r="M13" s="2"/>
      <c r="N13" s="2"/>
    </row>
    <row r="14" spans="1:14" ht="18.75" x14ac:dyDescent="0.3">
      <c r="A14" s="2" t="s">
        <v>17</v>
      </c>
      <c r="B14" s="3">
        <v>0</v>
      </c>
      <c r="C14" s="3">
        <v>1015</v>
      </c>
      <c r="D14" s="3">
        <v>1440</v>
      </c>
      <c r="E14" s="3">
        <v>1620</v>
      </c>
      <c r="F14" s="3">
        <v>1830</v>
      </c>
      <c r="G14" s="3">
        <v>980</v>
      </c>
      <c r="H14" s="3">
        <v>1820</v>
      </c>
      <c r="I14" s="3">
        <v>1920</v>
      </c>
      <c r="J14" s="3">
        <v>340</v>
      </c>
      <c r="K14" s="3">
        <v>360</v>
      </c>
      <c r="L14" s="3">
        <f t="shared" si="0"/>
        <v>11325</v>
      </c>
      <c r="M14" s="2"/>
      <c r="N14" s="2"/>
    </row>
    <row r="15" spans="1:14" ht="18.75" x14ac:dyDescent="0.3">
      <c r="A15" s="2" t="s">
        <v>18</v>
      </c>
      <c r="B15" s="3">
        <v>0</v>
      </c>
      <c r="C15" s="3">
        <v>0</v>
      </c>
      <c r="D15" s="3">
        <v>0</v>
      </c>
      <c r="E15" s="3">
        <v>0</v>
      </c>
      <c r="F15" s="3">
        <v>1.46</v>
      </c>
      <c r="G15" s="3">
        <v>37.39</v>
      </c>
      <c r="H15" s="3">
        <v>443.96</v>
      </c>
      <c r="I15" s="3">
        <v>320.29000000000002</v>
      </c>
      <c r="J15" s="3">
        <v>215.98</v>
      </c>
      <c r="K15" s="3">
        <v>68.930000000000007</v>
      </c>
      <c r="L15" s="3">
        <f t="shared" si="0"/>
        <v>1088.01</v>
      </c>
      <c r="M15" s="2"/>
      <c r="N15" s="2"/>
    </row>
    <row r="16" spans="1:14" ht="18.75" x14ac:dyDescent="0.3">
      <c r="A16" s="2" t="s">
        <v>19</v>
      </c>
      <c r="B16" s="3"/>
      <c r="C16" s="3"/>
      <c r="D16" s="3"/>
      <c r="E16" s="3"/>
      <c r="F16" s="3"/>
      <c r="G16" s="3"/>
      <c r="H16" s="3">
        <v>0</v>
      </c>
      <c r="I16" s="3">
        <v>1336.91</v>
      </c>
      <c r="J16" s="3"/>
      <c r="K16" s="3">
        <v>1471.45</v>
      </c>
      <c r="L16" s="3">
        <f t="shared" si="0"/>
        <v>2808.36</v>
      </c>
      <c r="M16" s="2"/>
      <c r="N16" s="2"/>
    </row>
    <row r="17" spans="1:14" ht="18.75" x14ac:dyDescent="0.3">
      <c r="A17" s="6" t="s">
        <v>20</v>
      </c>
      <c r="B17" s="10">
        <f>SUM(B5:B11)</f>
        <v>18971.77</v>
      </c>
      <c r="C17" s="10">
        <f>SUM(C5:C14)</f>
        <v>38826.770000000004</v>
      </c>
      <c r="D17" s="10">
        <f>SUM(D5:D14)</f>
        <v>69375.41</v>
      </c>
      <c r="E17" s="10">
        <f>SUM(E5:E14)</f>
        <v>75613.820000000007</v>
      </c>
      <c r="F17" s="10">
        <f>SUM(F5:F15)</f>
        <v>107131.22500000001</v>
      </c>
      <c r="G17" s="10">
        <f>SUM(G5:G15)</f>
        <v>128517.20500000002</v>
      </c>
      <c r="H17" s="10">
        <f>SUM(H5:H16)</f>
        <v>123532.55500000002</v>
      </c>
      <c r="I17" s="10">
        <f>SUM(I5:I16)</f>
        <v>103672.02500000002</v>
      </c>
      <c r="J17" s="10">
        <f>SUM(J5:J16)</f>
        <v>89998.2</v>
      </c>
      <c r="K17" s="10">
        <f>SUM(K5:K16)</f>
        <v>61230.499999999993</v>
      </c>
      <c r="L17" s="10">
        <f>SUM(L5:L16)</f>
        <v>492969.61</v>
      </c>
      <c r="M17" s="10">
        <f>+'[1]JHLF Income and Expenditure'!F8</f>
        <v>246994.49000000002</v>
      </c>
      <c r="N17" s="10">
        <f>+M17+L17</f>
        <v>739964.1</v>
      </c>
    </row>
    <row r="18" spans="1:14" ht="18.75" x14ac:dyDescent="0.3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10"/>
      <c r="M18" s="2"/>
      <c r="N18" s="2"/>
    </row>
    <row r="19" spans="1:14" ht="18.75" x14ac:dyDescent="0.3">
      <c r="A19" s="6" t="s">
        <v>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5"/>
      <c r="M19" s="4" t="s">
        <v>6</v>
      </c>
      <c r="N19" s="4" t="s">
        <v>22</v>
      </c>
    </row>
    <row r="20" spans="1:14" ht="18.75" x14ac:dyDescent="0.3">
      <c r="A20" s="2" t="s">
        <v>23</v>
      </c>
      <c r="B20" s="3">
        <v>5242.5</v>
      </c>
      <c r="C20" s="3">
        <v>9180</v>
      </c>
      <c r="D20" s="3">
        <v>12496.89</v>
      </c>
      <c r="E20" s="3">
        <v>13828.75</v>
      </c>
      <c r="F20" s="3">
        <v>14015.63</v>
      </c>
      <c r="G20" s="3">
        <f>+'[1]200 Club 2022'!C221</f>
        <v>17550</v>
      </c>
      <c r="H20" s="3">
        <f>+'[1]200 Club 2023'!C295</f>
        <v>19337.5</v>
      </c>
      <c r="I20" s="3">
        <f>+'[1]200 Club 2024'!C232</f>
        <v>17875</v>
      </c>
      <c r="J20" s="3">
        <f>+'[1]200 Club 2025'!C214</f>
        <v>16623.75</v>
      </c>
      <c r="K20" s="3">
        <f>+'[1]200 Club 2026'!C218</f>
        <v>10822.5</v>
      </c>
      <c r="L20" s="3">
        <f t="shared" ref="L20:L31" si="1">SUM(B20:K20)</f>
        <v>136972.51999999999</v>
      </c>
      <c r="M20" s="2"/>
      <c r="N20" s="11"/>
    </row>
    <row r="21" spans="1:14" ht="18.75" x14ac:dyDescent="0.3">
      <c r="A21" s="2" t="s">
        <v>24</v>
      </c>
      <c r="B21" s="3">
        <v>5550</v>
      </c>
      <c r="C21" s="3">
        <v>8700</v>
      </c>
      <c r="D21" s="3">
        <v>20100</v>
      </c>
      <c r="E21" s="3">
        <v>0</v>
      </c>
      <c r="F21" s="3">
        <v>25906</v>
      </c>
      <c r="G21" s="3">
        <v>27600</v>
      </c>
      <c r="H21" s="3">
        <v>30859.37</v>
      </c>
      <c r="I21" s="3">
        <v>22290.2</v>
      </c>
      <c r="J21" s="3">
        <v>30900</v>
      </c>
      <c r="K21" s="3">
        <v>18900</v>
      </c>
      <c r="L21" s="3">
        <f>SUM(B21:K21)</f>
        <v>190805.57</v>
      </c>
      <c r="M21" s="2"/>
      <c r="N21" s="11"/>
    </row>
    <row r="22" spans="1:14" ht="18.75" x14ac:dyDescent="0.3">
      <c r="A22" s="2" t="s">
        <v>25</v>
      </c>
      <c r="B22" s="3">
        <v>0</v>
      </c>
      <c r="C22" s="3">
        <v>0</v>
      </c>
      <c r="D22" s="3">
        <v>2220</v>
      </c>
      <c r="E22" s="3">
        <v>3812</v>
      </c>
      <c r="F22" s="3">
        <v>3109.1</v>
      </c>
      <c r="G22" s="3">
        <v>5837.93</v>
      </c>
      <c r="H22" s="3">
        <v>10592.7</v>
      </c>
      <c r="I22" s="3">
        <v>12543.05</v>
      </c>
      <c r="J22" s="3">
        <v>3045.04</v>
      </c>
      <c r="K22" s="3">
        <v>6731.9</v>
      </c>
      <c r="L22" s="3">
        <f t="shared" si="1"/>
        <v>47891.72</v>
      </c>
      <c r="M22" s="2"/>
      <c r="N22" s="2"/>
    </row>
    <row r="23" spans="1:14" ht="18.75" x14ac:dyDescent="0.3">
      <c r="A23" s="2" t="s">
        <v>26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2189.4</v>
      </c>
      <c r="I23" s="3">
        <v>0</v>
      </c>
      <c r="J23" s="3">
        <v>1000</v>
      </c>
      <c r="K23" s="3"/>
      <c r="L23" s="3">
        <f t="shared" si="1"/>
        <v>3189.4</v>
      </c>
      <c r="M23" s="2"/>
      <c r="N23" s="2"/>
    </row>
    <row r="24" spans="1:14" ht="18.75" x14ac:dyDescent="0.3">
      <c r="A24" s="2" t="s">
        <v>27</v>
      </c>
      <c r="B24" s="3">
        <v>0</v>
      </c>
      <c r="C24" s="3">
        <v>0</v>
      </c>
      <c r="D24" s="3">
        <v>1000</v>
      </c>
      <c r="E24" s="3">
        <v>0</v>
      </c>
      <c r="F24" s="3">
        <v>1400</v>
      </c>
      <c r="G24" s="3">
        <v>5495</v>
      </c>
      <c r="H24" s="3">
        <v>5050</v>
      </c>
      <c r="I24" s="3">
        <v>6250</v>
      </c>
      <c r="J24" s="3">
        <v>0</v>
      </c>
      <c r="K24" s="3">
        <v>2000</v>
      </c>
      <c r="L24" s="3">
        <f t="shared" si="1"/>
        <v>21195</v>
      </c>
      <c r="M24" s="2"/>
      <c r="N24" s="2"/>
    </row>
    <row r="25" spans="1:14" ht="18.75" x14ac:dyDescent="0.3">
      <c r="A25" s="2" t="s">
        <v>28</v>
      </c>
      <c r="B25" s="3">
        <v>0</v>
      </c>
      <c r="C25" s="3">
        <v>2175</v>
      </c>
      <c r="D25" s="3">
        <v>2349.6999999999998</v>
      </c>
      <c r="E25" s="3">
        <v>5987</v>
      </c>
      <c r="F25" s="3">
        <v>0</v>
      </c>
      <c r="G25" s="3">
        <v>4295.8900000000003</v>
      </c>
      <c r="H25" s="3">
        <v>4500</v>
      </c>
      <c r="I25" s="3">
        <v>3750</v>
      </c>
      <c r="J25" s="3">
        <v>2835</v>
      </c>
      <c r="K25" s="3"/>
      <c r="L25" s="3">
        <f t="shared" si="1"/>
        <v>25892.59</v>
      </c>
      <c r="M25" s="2"/>
      <c r="N25" s="2"/>
    </row>
    <row r="26" spans="1:14" ht="18.75" x14ac:dyDescent="0.3">
      <c r="A26" s="2" t="s">
        <v>29</v>
      </c>
      <c r="B26" s="3">
        <v>0</v>
      </c>
      <c r="C26" s="3">
        <v>0</v>
      </c>
      <c r="D26" s="3">
        <v>0</v>
      </c>
      <c r="E26" s="3">
        <v>2982</v>
      </c>
      <c r="F26" s="3">
        <v>3390.56</v>
      </c>
      <c r="G26" s="3">
        <v>1680.55</v>
      </c>
      <c r="H26" s="3">
        <v>779.34</v>
      </c>
      <c r="I26" s="3">
        <v>1482.84</v>
      </c>
      <c r="J26" s="3">
        <v>2956.09</v>
      </c>
      <c r="K26" s="3">
        <v>2700</v>
      </c>
      <c r="L26" s="3">
        <f t="shared" si="1"/>
        <v>15971.38</v>
      </c>
      <c r="M26" s="2"/>
      <c r="N26" s="11"/>
    </row>
    <row r="27" spans="1:14" ht="18.75" x14ac:dyDescent="0.3">
      <c r="A27" s="2" t="s">
        <v>30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2907</v>
      </c>
      <c r="H27" s="3">
        <v>7879.22</v>
      </c>
      <c r="I27" s="3">
        <v>1753.72</v>
      </c>
      <c r="J27" s="3">
        <v>4539.2</v>
      </c>
      <c r="K27" s="3">
        <v>1712.16</v>
      </c>
      <c r="L27" s="3">
        <f t="shared" si="1"/>
        <v>18791.3</v>
      </c>
      <c r="M27" s="2"/>
      <c r="N27" s="2"/>
    </row>
    <row r="28" spans="1:14" ht="18.75" x14ac:dyDescent="0.3">
      <c r="A28" s="2" t="s">
        <v>31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625</v>
      </c>
      <c r="H28" s="3">
        <v>106</v>
      </c>
      <c r="I28" s="3">
        <v>353</v>
      </c>
      <c r="J28" s="3">
        <v>86</v>
      </c>
      <c r="K28" s="3">
        <v>89.65</v>
      </c>
      <c r="L28" s="3">
        <f t="shared" si="1"/>
        <v>1259.6500000000001</v>
      </c>
      <c r="M28" s="2"/>
      <c r="N28" s="2"/>
    </row>
    <row r="29" spans="1:14" ht="18.75" x14ac:dyDescent="0.3">
      <c r="A29" s="2" t="s">
        <v>32</v>
      </c>
      <c r="B29" s="3">
        <v>0</v>
      </c>
      <c r="C29" s="3">
        <v>0</v>
      </c>
      <c r="D29" s="3">
        <v>400</v>
      </c>
      <c r="E29" s="3">
        <v>325</v>
      </c>
      <c r="F29" s="3">
        <v>210</v>
      </c>
      <c r="G29" s="3">
        <v>1677</v>
      </c>
      <c r="H29" s="3">
        <v>2092.1999999999998</v>
      </c>
      <c r="I29" s="3">
        <v>1817</v>
      </c>
      <c r="J29" s="3">
        <v>3745</v>
      </c>
      <c r="K29" s="3">
        <v>3109</v>
      </c>
      <c r="L29" s="3">
        <f t="shared" si="1"/>
        <v>13375.2</v>
      </c>
      <c r="M29" s="11"/>
      <c r="N29" s="2"/>
    </row>
    <row r="30" spans="1:14" ht="18.75" x14ac:dyDescent="0.3">
      <c r="A30" s="2" t="s">
        <v>33</v>
      </c>
      <c r="B30" s="3"/>
      <c r="C30" s="3"/>
      <c r="D30" s="3"/>
      <c r="E30" s="3"/>
      <c r="F30" s="3"/>
      <c r="G30" s="3">
        <v>0</v>
      </c>
      <c r="H30" s="3">
        <v>0</v>
      </c>
      <c r="I30" s="3">
        <v>35</v>
      </c>
      <c r="J30" s="3">
        <v>0</v>
      </c>
      <c r="K30" s="3">
        <v>150.46</v>
      </c>
      <c r="L30" s="3">
        <f t="shared" si="1"/>
        <v>185.46</v>
      </c>
      <c r="M30" s="3"/>
      <c r="N30" s="2"/>
    </row>
    <row r="31" spans="1:14" ht="18.75" x14ac:dyDescent="0.3">
      <c r="A31" s="2" t="s">
        <v>34</v>
      </c>
      <c r="B31" s="3">
        <v>0</v>
      </c>
      <c r="C31" s="3">
        <v>0</v>
      </c>
      <c r="D31" s="3">
        <v>0</v>
      </c>
      <c r="E31" s="3">
        <v>0</v>
      </c>
      <c r="F31" s="3">
        <v>2000</v>
      </c>
      <c r="G31" s="3">
        <v>425</v>
      </c>
      <c r="H31" s="3">
        <v>0</v>
      </c>
      <c r="I31" s="3">
        <v>0</v>
      </c>
      <c r="J31" s="3">
        <v>0</v>
      </c>
      <c r="K31" s="3"/>
      <c r="L31" s="3">
        <f t="shared" si="1"/>
        <v>2425</v>
      </c>
      <c r="M31" s="3"/>
      <c r="N31" s="11"/>
    </row>
    <row r="32" spans="1:14" ht="18.75" x14ac:dyDescent="0.3">
      <c r="A32" s="6" t="s">
        <v>35</v>
      </c>
      <c r="B32" s="10">
        <f t="shared" ref="B32:I32" si="2">SUM(B20:B31)</f>
        <v>10792.5</v>
      </c>
      <c r="C32" s="10">
        <f t="shared" si="2"/>
        <v>20055</v>
      </c>
      <c r="D32" s="10">
        <f t="shared" si="2"/>
        <v>38566.589999999997</v>
      </c>
      <c r="E32" s="10">
        <f t="shared" si="2"/>
        <v>26934.75</v>
      </c>
      <c r="F32" s="10">
        <f t="shared" si="2"/>
        <v>50031.289999999994</v>
      </c>
      <c r="G32" s="10">
        <f t="shared" si="2"/>
        <v>68093.37</v>
      </c>
      <c r="H32" s="10">
        <f t="shared" si="2"/>
        <v>83385.73</v>
      </c>
      <c r="I32" s="10">
        <f t="shared" si="2"/>
        <v>68149.81</v>
      </c>
      <c r="J32" s="10">
        <f>SUM(J20:J31)</f>
        <v>65730.080000000002</v>
      </c>
      <c r="K32" s="10">
        <f>SUM(K20:K31)</f>
        <v>46215.670000000006</v>
      </c>
      <c r="L32" s="10">
        <f>SUM(L20:L31)</f>
        <v>477954.79000000004</v>
      </c>
      <c r="M32" s="10">
        <f>+'[1]JHLF Income and Expenditure'!F18</f>
        <v>50689.9</v>
      </c>
      <c r="N32" s="10">
        <f>+M32+L32</f>
        <v>528644.69000000006</v>
      </c>
    </row>
    <row r="33" spans="1:14" ht="18.75" x14ac:dyDescent="0.3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5"/>
      <c r="M33" s="2"/>
      <c r="N33" s="2"/>
    </row>
    <row r="34" spans="1:14" ht="18.75" x14ac:dyDescent="0.3">
      <c r="A34" s="6" t="s">
        <v>36</v>
      </c>
      <c r="B34" s="10">
        <f t="shared" ref="B34:I34" si="3">+B17-B32</f>
        <v>8179.27</v>
      </c>
      <c r="C34" s="10">
        <f t="shared" si="3"/>
        <v>18771.770000000004</v>
      </c>
      <c r="D34" s="10">
        <f t="shared" si="3"/>
        <v>30808.820000000007</v>
      </c>
      <c r="E34" s="10">
        <f t="shared" si="3"/>
        <v>48679.070000000007</v>
      </c>
      <c r="F34" s="10">
        <f t="shared" si="3"/>
        <v>57099.935000000012</v>
      </c>
      <c r="G34" s="10">
        <f t="shared" si="3"/>
        <v>60423.835000000021</v>
      </c>
      <c r="H34" s="10">
        <f t="shared" si="3"/>
        <v>40146.825000000026</v>
      </c>
      <c r="I34" s="10">
        <f t="shared" si="3"/>
        <v>35522.215000000026</v>
      </c>
      <c r="J34" s="10">
        <f>+J17-J32</f>
        <v>24268.119999999995</v>
      </c>
      <c r="K34" s="10">
        <f>+K17-K32</f>
        <v>15014.829999999987</v>
      </c>
      <c r="L34" s="10"/>
      <c r="M34" s="2"/>
      <c r="N34" s="10"/>
    </row>
    <row r="35" spans="1:14" ht="18.75" x14ac:dyDescent="0.3">
      <c r="A35" s="6" t="s">
        <v>37</v>
      </c>
      <c r="B35" s="3"/>
      <c r="C35" s="10"/>
      <c r="D35" s="10"/>
      <c r="E35" s="10"/>
      <c r="F35" s="10"/>
      <c r="G35" s="10" t="s">
        <v>38</v>
      </c>
      <c r="H35" s="10"/>
      <c r="I35" s="10"/>
      <c r="J35" s="10"/>
      <c r="K35" s="10"/>
      <c r="L35" s="10">
        <f>+L17-L32</f>
        <v>15014.819999999949</v>
      </c>
      <c r="M35" s="10">
        <f>+M17-M32</f>
        <v>196304.59000000003</v>
      </c>
      <c r="N35" s="10">
        <f>+N17-N32</f>
        <v>211319.40999999992</v>
      </c>
    </row>
    <row r="36" spans="1:14" ht="18.75" x14ac:dyDescent="0.3">
      <c r="A36" s="6" t="s">
        <v>39</v>
      </c>
      <c r="B36" s="12"/>
      <c r="L36" s="10">
        <f>+L17-L20</f>
        <v>355997.08999999997</v>
      </c>
    </row>
    <row r="37" spans="1:14" ht="18.75" x14ac:dyDescent="0.3">
      <c r="A37" s="6" t="s">
        <v>40</v>
      </c>
      <c r="B37" s="3"/>
      <c r="C37" s="10"/>
      <c r="D37" s="10"/>
      <c r="E37" s="10"/>
      <c r="F37" s="10"/>
      <c r="G37" s="10"/>
      <c r="H37" s="10"/>
      <c r="I37" s="10"/>
      <c r="J37" s="10"/>
      <c r="K37" s="10"/>
      <c r="L37" s="10">
        <f>+L32-L20</f>
        <v>340982.27</v>
      </c>
      <c r="M37" s="2"/>
      <c r="N37" s="11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Kelly</dc:creator>
  <cp:lastModifiedBy>Gavin Kelly</cp:lastModifiedBy>
  <dcterms:created xsi:type="dcterms:W3CDTF">2026-08-06T09:22:46Z</dcterms:created>
  <dcterms:modified xsi:type="dcterms:W3CDTF">2026-08-06T09:24:54Z</dcterms:modified>
</cp:coreProperties>
</file>